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A5BB32FC-DE9F-428F-804A-BAC527597595}" xr6:coauthVersionLast="47" xr6:coauthVersionMax="47" xr10:uidLastSave="{00000000-0000-0000-0000-000000000000}"/>
  <workbookProtection workbookAlgorithmName="SHA-512" workbookHashValue="zRgyeEY+5hNs1Q0FvuvQzKVwXJOQE4aImM8qz3vasSwzDM+rHRenXLo2pJoCNRovf+18/tC1dxcqiwhFusbfYA==" workbookSaltValue="EK5uY7dVnuJw5z3aiBIjBw=="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入力シート!$A$213</definedName>
    <definedName name="業種">settings!$A$6:$A$57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6" i="1" l="1"/>
  <c r="A438" i="1"/>
  <c r="A435" i="1"/>
  <c r="A428" i="1"/>
  <c r="A425" i="1"/>
  <c r="A423" i="1"/>
  <c r="A418" i="1"/>
  <c r="A413" i="1"/>
  <c r="A407" i="1"/>
  <c r="A402" i="1"/>
  <c r="A396" i="1"/>
  <c r="A390" i="1"/>
  <c r="A385" i="1"/>
  <c r="A381" i="1"/>
  <c r="A377" i="1"/>
  <c r="A372" i="1"/>
  <c r="A369" i="1"/>
  <c r="A366" i="1"/>
  <c r="A364" i="1"/>
  <c r="A362" i="1"/>
  <c r="A360" i="1"/>
  <c r="A357" i="1"/>
  <c r="A352" i="1"/>
  <c r="A349" i="1"/>
  <c r="A343" i="1"/>
  <c r="A339" i="1"/>
  <c r="A330" i="1"/>
  <c r="A327" i="1"/>
  <c r="A324" i="1"/>
  <c r="A318" i="1"/>
  <c r="A312" i="1"/>
  <c r="A308" i="1"/>
  <c r="A304" i="1"/>
  <c r="A298" i="1"/>
  <c r="A295" i="1"/>
  <c r="A288" i="1"/>
  <c r="A284" i="1"/>
  <c r="A277" i="1"/>
  <c r="A273" i="1"/>
  <c r="A268" i="1"/>
  <c r="A263" i="1"/>
  <c r="A257" i="1"/>
  <c r="A256" i="1"/>
  <c r="A251" i="1"/>
  <c r="A246" i="1"/>
  <c r="A240" i="1"/>
  <c r="A236" i="1"/>
  <c r="A233" i="1"/>
  <c r="A230" i="1"/>
  <c r="A224" i="1"/>
  <c r="A218" i="1"/>
  <c r="A214" i="1"/>
  <c r="A213" i="1"/>
  <c r="A203" i="1"/>
  <c r="A201" i="1"/>
  <c r="A198" i="1"/>
  <c r="A197" i="1"/>
  <c r="A193" i="1"/>
  <c r="A191" i="1"/>
  <c r="A189" i="1"/>
  <c r="A188" i="1"/>
  <c r="A187" i="1"/>
  <c r="A176"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AB438" i="1"/>
  <c r="AB435" i="1"/>
  <c r="AB428" i="1"/>
  <c r="AB425" i="1"/>
  <c r="AB423" i="1"/>
  <c r="AB418" i="1"/>
  <c r="AB413" i="1"/>
  <c r="AB407" i="1"/>
  <c r="AB402" i="1"/>
  <c r="AB396" i="1"/>
  <c r="AB390" i="1"/>
  <c r="AB385" i="1"/>
  <c r="AB381" i="1"/>
  <c r="AB377" i="1"/>
  <c r="AB372" i="1"/>
  <c r="AB369" i="1"/>
  <c r="AB366" i="1"/>
  <c r="AB364" i="1"/>
  <c r="AB362" i="1"/>
  <c r="AB360" i="1"/>
  <c r="AB357" i="1"/>
  <c r="AB352" i="1"/>
  <c r="AB349" i="1"/>
  <c r="AB343" i="1"/>
  <c r="AB339" i="1"/>
  <c r="AB330" i="1"/>
  <c r="AB327" i="1"/>
  <c r="AB324" i="1"/>
  <c r="AB318" i="1"/>
  <c r="AB312" i="1"/>
  <c r="AB308" i="1"/>
  <c r="AB304" i="1"/>
  <c r="AB298" i="1"/>
  <c r="AB295" i="1"/>
  <c r="AB288" i="1"/>
  <c r="AB284" i="1"/>
  <c r="AB277" i="1"/>
  <c r="AB273" i="1"/>
  <c r="AB268" i="1"/>
  <c r="AB263" i="1"/>
  <c r="AB257" i="1"/>
  <c r="AB256" i="1"/>
  <c r="AB251" i="1"/>
  <c r="AB246" i="1"/>
  <c r="AB240" i="1"/>
  <c r="AB236" i="1"/>
  <c r="AB233" i="1"/>
  <c r="AB230" i="1"/>
  <c r="AB224" i="1"/>
  <c r="AB218" i="1"/>
  <c r="AB214" i="1"/>
  <c r="W463" i="1" l="1"/>
  <c r="D178" i="1" l="1"/>
  <c r="D180" i="1" s="1"/>
  <c r="D182" i="1" s="1"/>
  <c r="D184" i="1" s="1"/>
  <c r="D186" i="1" s="1"/>
  <c r="D465" i="1" l="1"/>
  <c r="D466" i="1" s="1"/>
  <c r="D467" i="1" s="1"/>
  <c r="D468" i="1" s="1"/>
  <c r="D469" i="1" s="1"/>
  <c r="D470" i="1" s="1"/>
  <c r="D471" i="1" s="1"/>
  <c r="D472" i="1" s="1"/>
  <c r="D473" i="1" s="1"/>
  <c r="D474" i="1" s="1"/>
  <c r="D475" i="1" s="1"/>
  <c r="D476" i="1" s="1"/>
  <c r="D477" i="1" s="1"/>
  <c r="D478" i="1" s="1"/>
  <c r="J179" i="1" l="1"/>
  <c r="J181" i="1" l="1"/>
  <c r="I199" i="1" l="1"/>
  <c r="I190" i="1" l="1"/>
  <c r="D114" i="1"/>
  <c r="D116" i="1" s="1"/>
  <c r="D118" i="1" s="1"/>
  <c r="D120" i="1" s="1"/>
  <c r="D122" i="1" s="1"/>
  <c r="D124" i="1" s="1"/>
  <c r="D126" i="1" s="1"/>
  <c r="J185" i="1" l="1"/>
  <c r="J183" i="1"/>
  <c r="A2" i="2" l="1"/>
  <c r="A1" i="2"/>
</calcChain>
</file>

<file path=xl/sharedStrings.xml><?xml version="1.0" encoding="utf-8"?>
<sst xmlns="http://schemas.openxmlformats.org/spreadsheetml/2006/main" count="494" uniqueCount="443">
  <si>
    <t>営業年数</t>
    <rPh sb="0" eb="2">
      <t>エイギョウ</t>
    </rPh>
    <rPh sb="2" eb="4">
      <t>ネンスウ</t>
    </rPh>
    <phoneticPr fontId="6"/>
  </si>
  <si>
    <t>区分</t>
    <rPh sb="0" eb="2">
      <t>クブン</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</si>
  <si>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</si>
  <si>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</si>
  <si>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</si>
  <si>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</si>
  <si>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</si>
  <si>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</si>
  <si>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</si>
  <si>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</si>
  <si>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</si>
  <si>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</si>
  <si>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</si>
  <si>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</si>
  <si>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経営状況（流動比率）</t>
    <rPh sb="0" eb="2">
      <t>ケイエイ</t>
    </rPh>
    <rPh sb="2" eb="4">
      <t>ジョウキョウ</t>
    </rPh>
    <rPh sb="5" eb="7">
      <t>リュウドウ</t>
    </rPh>
    <rPh sb="7" eb="9">
      <t>ヒリツ</t>
    </rPh>
    <phoneticPr fontId="5"/>
  </si>
  <si>
    <t>流動比率（a/b×100）</t>
    <phoneticPr fontId="5"/>
  </si>
  <si>
    <t>F.業種情報</t>
    <rPh sb="2" eb="4">
      <t>ギョウシュ</t>
    </rPh>
    <rPh sb="4" eb="6">
      <t>ジョウホウ</t>
    </rPh>
    <phoneticPr fontId="5"/>
  </si>
  <si>
    <t>フォーム印刷</t>
  </si>
  <si>
    <t>希望</t>
    <rPh sb="0" eb="2">
      <t>キボウ</t>
    </rPh>
    <phoneticPr fontId="5"/>
  </si>
  <si>
    <t>物品の販売</t>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</si>
  <si>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</si>
  <si>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</si>
  <si>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</si>
  <si>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</si>
  <si>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</si>
  <si>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</si>
  <si>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</si>
  <si>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</si>
  <si>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</si>
  <si>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</si>
  <si>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</si>
  <si>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</si>
  <si>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</si>
  <si>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</si>
  <si>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</si>
  <si>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</si>
  <si>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</si>
  <si>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</si>
  <si>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</si>
  <si>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</si>
  <si>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</si>
  <si>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</si>
  <si>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</si>
  <si>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</si>
  <si>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</si>
  <si>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</si>
  <si>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</si>
  <si>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</si>
  <si>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</si>
  <si>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</si>
  <si>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</si>
  <si>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</si>
  <si>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</si>
  <si>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</si>
  <si>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</si>
  <si>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</si>
  <si>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</si>
  <si>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</si>
  <si>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</si>
  <si>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</si>
  <si>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</si>
  <si>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</si>
  <si>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</si>
  <si>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</si>
  <si>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</si>
  <si>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</si>
  <si>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</si>
  <si>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</si>
  <si>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</si>
  <si>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</si>
  <si>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</si>
  <si>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</si>
  <si>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</si>
  <si>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</si>
  <si>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</si>
  <si>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</si>
  <si>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</si>
  <si>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</si>
  <si>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</si>
  <si>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</si>
  <si>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</si>
  <si>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</si>
  <si>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</si>
  <si>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</si>
  <si>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</si>
  <si>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資本金</t>
    <rPh sb="0" eb="3">
      <t>シホンキン</t>
    </rPh>
    <phoneticPr fontId="5"/>
  </si>
  <si>
    <t>ISO9000S取得の有無</t>
    <phoneticPr fontId="5"/>
  </si>
  <si>
    <t>ISO14000S取得の有無</t>
    <phoneticPr fontId="5"/>
  </si>
  <si>
    <t>用紙</t>
  </si>
  <si>
    <t>文房具</t>
  </si>
  <si>
    <t>印判</t>
    <phoneticPr fontId="5"/>
  </si>
  <si>
    <t>事務機器（シュレッダー等）</t>
  </si>
  <si>
    <t>情報処理機器</t>
  </si>
  <si>
    <t>パソコン</t>
  </si>
  <si>
    <t>サーバ</t>
  </si>
  <si>
    <t>プリンタ・複合機</t>
  </si>
  <si>
    <t>ネットワーク機器</t>
  </si>
  <si>
    <t>周辺機器・サプライ用品</t>
  </si>
  <si>
    <t>ソフトウェア</t>
  </si>
  <si>
    <t>学校用品</t>
  </si>
  <si>
    <t>学校教材</t>
  </si>
  <si>
    <t>教科書</t>
  </si>
  <si>
    <t>楽器・楽譜</t>
  </si>
  <si>
    <t>体育器具</t>
  </si>
  <si>
    <t>児童用机・椅子</t>
  </si>
  <si>
    <t>黒板</t>
  </si>
  <si>
    <t>スポーツ用品・遊具</t>
  </si>
  <si>
    <t>スポーツ用品</t>
  </si>
  <si>
    <t>スポーツ器具</t>
  </si>
  <si>
    <t>遊具</t>
  </si>
  <si>
    <t>図書</t>
  </si>
  <si>
    <t>書籍・雑誌</t>
  </si>
  <si>
    <t>地図</t>
  </si>
  <si>
    <t>加除追録</t>
  </si>
  <si>
    <t>食品</t>
  </si>
  <si>
    <t>一般食品</t>
  </si>
  <si>
    <t>弁当</t>
  </si>
  <si>
    <t>飲料</t>
  </si>
  <si>
    <t>菓子</t>
  </si>
  <si>
    <t>医療福祉用品・医薬品</t>
  </si>
  <si>
    <t>一般用薬品</t>
  </si>
  <si>
    <t>ワクチン</t>
  </si>
  <si>
    <t>試薬</t>
  </si>
  <si>
    <t>医療用衛生材料</t>
  </si>
  <si>
    <t>医療用機器（AED等）</t>
  </si>
  <si>
    <t>福祉・介護用品</t>
  </si>
  <si>
    <t>環境衛生等薬品</t>
  </si>
  <si>
    <t>動物用薬品</t>
  </si>
  <si>
    <t>工業用薬品</t>
  </si>
  <si>
    <t>道路凍結防止剤</t>
  </si>
  <si>
    <t>防疫剤・農業薬品</t>
  </si>
  <si>
    <t>水処理薬品</t>
  </si>
  <si>
    <t>燃料</t>
  </si>
  <si>
    <t>ガソリン</t>
  </si>
  <si>
    <t>白灯油</t>
  </si>
  <si>
    <t>軽油</t>
  </si>
  <si>
    <t>重油</t>
  </si>
  <si>
    <t>LPガス</t>
  </si>
  <si>
    <t>電力</t>
  </si>
  <si>
    <t>電力</t>
    <phoneticPr fontId="5"/>
  </si>
  <si>
    <t>一般車両</t>
  </si>
  <si>
    <t>普通自動車</t>
  </si>
  <si>
    <t>軽自動車</t>
  </si>
  <si>
    <t>バス</t>
  </si>
  <si>
    <t>トラック</t>
  </si>
  <si>
    <t>二輪車・自転車</t>
  </si>
  <si>
    <t>自動車部品</t>
  </si>
  <si>
    <t>特殊車両</t>
  </si>
  <si>
    <t>消防車</t>
  </si>
  <si>
    <t>ショベルカー</t>
  </si>
  <si>
    <t>フォークリフト</t>
  </si>
  <si>
    <t>ダンプトラック</t>
  </si>
  <si>
    <t>トレーラー</t>
  </si>
  <si>
    <t>家具・室内装飾品</t>
  </si>
  <si>
    <t>事務用机・椅子</t>
  </si>
  <si>
    <t>ロッカー</t>
  </si>
  <si>
    <t>書棚</t>
  </si>
  <si>
    <t>家具</t>
  </si>
  <si>
    <t>室内装飾品（カーテン等）</t>
  </si>
  <si>
    <t>衣料・寝具</t>
  </si>
  <si>
    <t>作業着</t>
  </si>
  <si>
    <t>事務服</t>
  </si>
  <si>
    <t>服飾雑貨（靴、手袋等）</t>
  </si>
  <si>
    <t>寝具</t>
  </si>
  <si>
    <t>日用品・雑貨</t>
  </si>
  <si>
    <t>台所用品</t>
  </si>
  <si>
    <t>掃除用具</t>
  </si>
  <si>
    <t>トイレ用品</t>
  </si>
  <si>
    <t>食器</t>
  </si>
  <si>
    <t>記念品・贈答品</t>
  </si>
  <si>
    <t>物置</t>
  </si>
  <si>
    <t>脚立</t>
  </si>
  <si>
    <t>精密・光学・理化学機器</t>
  </si>
  <si>
    <t>測量機器</t>
  </si>
  <si>
    <t>環境測定機器</t>
  </si>
  <si>
    <t>光学機器</t>
  </si>
  <si>
    <t>水道メーター</t>
  </si>
  <si>
    <t>機械器具</t>
  </si>
  <si>
    <t>厨房機器</t>
  </si>
  <si>
    <t>冷暖房用機器</t>
  </si>
  <si>
    <t>農林業用機器</t>
  </si>
  <si>
    <t>券売機</t>
  </si>
  <si>
    <t>焼却炉</t>
  </si>
  <si>
    <t>生ごみ処理機</t>
  </si>
  <si>
    <t>水処理器</t>
  </si>
  <si>
    <t>電気・通信機器</t>
  </si>
  <si>
    <t>一般家電製品</t>
  </si>
  <si>
    <t>電話・FAX</t>
  </si>
  <si>
    <t>音響機器</t>
  </si>
  <si>
    <t>土木建設用機械器具</t>
  </si>
  <si>
    <t>工具一般</t>
  </si>
  <si>
    <t>工作用機械</t>
  </si>
  <si>
    <t>建設用機械</t>
  </si>
  <si>
    <t>エレベータ</t>
  </si>
  <si>
    <t>噴霧器</t>
  </si>
  <si>
    <t>発電機</t>
  </si>
  <si>
    <t>土木建設用資材</t>
  </si>
  <si>
    <t>砂・セメント</t>
  </si>
  <si>
    <t>鋼材一般</t>
  </si>
  <si>
    <t>木材一般</t>
  </si>
  <si>
    <t>工事用二次製品</t>
  </si>
  <si>
    <t>園芸</t>
  </si>
  <si>
    <t>花苗・生花</t>
  </si>
  <si>
    <t>苗木・樹木</t>
  </si>
  <si>
    <t>園芸用土・肥料</t>
  </si>
  <si>
    <t>プランター</t>
  </si>
  <si>
    <t>記章・看板・標識</t>
  </si>
  <si>
    <t>看板</t>
  </si>
  <si>
    <t>掲示板</t>
  </si>
  <si>
    <t>道路標識</t>
  </si>
  <si>
    <t>記章・バッヂ</t>
  </si>
  <si>
    <t>カップ・トロフィー</t>
  </si>
  <si>
    <t>旗・のぼり・垂れ幕</t>
  </si>
  <si>
    <t>消防防災用品</t>
  </si>
  <si>
    <t>消火器・警報装置</t>
  </si>
  <si>
    <t>消防ポンプ</t>
  </si>
  <si>
    <t>消防用被服</t>
  </si>
  <si>
    <t>オイルフェンス</t>
  </si>
  <si>
    <t>災害用品</t>
  </si>
  <si>
    <t>備蓄食料</t>
  </si>
  <si>
    <t>その他の物品</t>
  </si>
  <si>
    <t>選挙用品</t>
  </si>
  <si>
    <t>動物飼料</t>
  </si>
  <si>
    <t>イベント用品</t>
  </si>
  <si>
    <t>その他</t>
    <rPh sb="2" eb="3">
      <t>タ</t>
    </rPh>
    <phoneticPr fontId="5"/>
  </si>
  <si>
    <t>物品の貸付</t>
    <phoneticPr fontId="5"/>
  </si>
  <si>
    <t>リース・レンタル</t>
    <phoneticPr fontId="5"/>
  </si>
  <si>
    <t>事務機器</t>
  </si>
  <si>
    <t>車両</t>
  </si>
  <si>
    <t>駐車場機器</t>
  </si>
  <si>
    <t>物品の買受</t>
    <phoneticPr fontId="5"/>
  </si>
  <si>
    <t>資材回収</t>
    <phoneticPr fontId="5"/>
  </si>
  <si>
    <t>鉄くず</t>
  </si>
  <si>
    <t>非鉄金属くず</t>
  </si>
  <si>
    <t>ペットボトル</t>
  </si>
  <si>
    <t>古紙</t>
  </si>
  <si>
    <t>繊維品</t>
  </si>
  <si>
    <t>廃食油</t>
  </si>
  <si>
    <t>びん</t>
  </si>
  <si>
    <t>缶</t>
  </si>
  <si>
    <t>製品回収</t>
    <phoneticPr fontId="5"/>
  </si>
  <si>
    <t>冷蔵庫</t>
  </si>
  <si>
    <t>エアコン</t>
  </si>
  <si>
    <t>その他主に電気製品</t>
  </si>
  <si>
    <t>物品の製造請負</t>
    <phoneticPr fontId="5"/>
  </si>
  <si>
    <t>出版・印刷物の製造</t>
    <phoneticPr fontId="5"/>
  </si>
  <si>
    <t>一般印刷</t>
  </si>
  <si>
    <t>磁気・ICカード</t>
  </si>
  <si>
    <t>改ざん防止用紙</t>
  </si>
  <si>
    <t>製本・製版</t>
  </si>
  <si>
    <t>現像</t>
  </si>
  <si>
    <t>ごみ収集製品の製造</t>
    <phoneticPr fontId="5"/>
  </si>
  <si>
    <t>ごみ袋</t>
  </si>
  <si>
    <t>収集ネット</t>
  </si>
  <si>
    <t>収集用スタンド</t>
  </si>
  <si>
    <t>その他の製造</t>
    <phoneticPr fontId="5"/>
  </si>
  <si>
    <t>飲食品</t>
  </si>
  <si>
    <t>繊維製品</t>
  </si>
  <si>
    <t>木紙製品</t>
  </si>
  <si>
    <t>化学製品</t>
  </si>
  <si>
    <t>窯業製品</t>
  </si>
  <si>
    <t>役務の提供</t>
    <phoneticPr fontId="5"/>
  </si>
  <si>
    <t>建物清掃業務</t>
  </si>
  <si>
    <t>建物内部清掃</t>
  </si>
  <si>
    <t>窓ガラス清掃</t>
  </si>
  <si>
    <t>外壁清掃</t>
  </si>
  <si>
    <t>ビルメンテナンス業務</t>
  </si>
  <si>
    <t>ビル保守点検</t>
  </si>
  <si>
    <t>設備管理等</t>
  </si>
  <si>
    <t>受水槽清掃業務</t>
  </si>
  <si>
    <t>受水槽清掃・点検</t>
  </si>
  <si>
    <t>水質点検</t>
  </si>
  <si>
    <t>浄化槽清掃業務</t>
  </si>
  <si>
    <t>浄化槽清掃・点検</t>
  </si>
  <si>
    <t>その他清掃業務</t>
  </si>
  <si>
    <t>管渠清掃</t>
  </si>
  <si>
    <t>ボイラー清掃</t>
  </si>
  <si>
    <t>厨房機器清掃</t>
  </si>
  <si>
    <t>廃棄物処理業務</t>
  </si>
  <si>
    <t>一般家庭廃棄物</t>
  </si>
  <si>
    <t>産業廃棄物</t>
  </si>
  <si>
    <t>汲み取り処理運搬</t>
  </si>
  <si>
    <t>警備業務</t>
  </si>
  <si>
    <t>施設警備</t>
  </si>
  <si>
    <t>機械警備</t>
  </si>
  <si>
    <t>駐車場警備</t>
  </si>
  <si>
    <t>屋外警備</t>
  </si>
  <si>
    <t>交通誘導</t>
  </si>
  <si>
    <t>病害虫等防除業務</t>
  </si>
  <si>
    <t>建物病害虫防除（白蟻・鼠）</t>
  </si>
  <si>
    <t>害虫防除（蜂・昆虫）</t>
  </si>
  <si>
    <t>樹木病害虫防除（毛虫）</t>
  </si>
  <si>
    <t>鳥獣防除（カラス・猪）</t>
  </si>
  <si>
    <t>樹木・森林整備業務</t>
  </si>
  <si>
    <t>森林整備</t>
  </si>
  <si>
    <t>樹木剪定</t>
  </si>
  <si>
    <t>除草</t>
  </si>
  <si>
    <t>森林調査</t>
  </si>
  <si>
    <t>運送業務</t>
  </si>
  <si>
    <t>物品書物運送</t>
  </si>
  <si>
    <t>美術品展示品運送</t>
  </si>
  <si>
    <t>給食配送</t>
  </si>
  <si>
    <t>バス運行</t>
  </si>
  <si>
    <t>引越</t>
  </si>
  <si>
    <t>保守・点検業務</t>
  </si>
  <si>
    <t>OA事務機保守</t>
  </si>
  <si>
    <t>情報システム・ネットワーク保守</t>
  </si>
  <si>
    <t>消防・防火設備保守</t>
  </si>
  <si>
    <t>自家用電気工作物保守</t>
  </si>
  <si>
    <t>エレベータ保守</t>
  </si>
  <si>
    <t>空調設備保守</t>
  </si>
  <si>
    <t>医事業務</t>
  </si>
  <si>
    <t>健康診断</t>
  </si>
  <si>
    <t>検診</t>
  </si>
  <si>
    <t>医師派遣</t>
  </si>
  <si>
    <t>予防接種</t>
  </si>
  <si>
    <t>滅菌</t>
  </si>
  <si>
    <t>レセプト点検</t>
  </si>
  <si>
    <t>福祉・介護業務</t>
  </si>
  <si>
    <t>介護サービス</t>
  </si>
  <si>
    <t>介護認定調査</t>
  </si>
  <si>
    <t>相談業務</t>
  </si>
  <si>
    <t>移送サービス</t>
  </si>
  <si>
    <t>ホームヘルパー養成</t>
  </si>
  <si>
    <t>調査・分析・測定業務</t>
  </si>
  <si>
    <t>環境調査</t>
  </si>
  <si>
    <t>水質調査</t>
  </si>
  <si>
    <t>下水道管渠調査</t>
  </si>
  <si>
    <t>発掘調査</t>
  </si>
  <si>
    <t>気象観測</t>
  </si>
  <si>
    <t>電波調査</t>
  </si>
  <si>
    <t>広告代理・イベント業務</t>
  </si>
  <si>
    <t>広告企画</t>
  </si>
  <si>
    <t>新聞折込</t>
  </si>
  <si>
    <t>映像製作</t>
  </si>
  <si>
    <t>写真撮影</t>
  </si>
  <si>
    <t>選挙ポスター掲示板管理</t>
  </si>
  <si>
    <t>情報処理業務</t>
  </si>
  <si>
    <t>システム開発</t>
  </si>
  <si>
    <t>情報サービス（IDC　ISP）</t>
  </si>
  <si>
    <t>セキュリティ</t>
  </si>
  <si>
    <t>データ入力・計算集計</t>
  </si>
  <si>
    <t>ホームページ作成</t>
  </si>
  <si>
    <t>航空写真・図面制作業務</t>
  </si>
  <si>
    <t>航空写真</t>
  </si>
  <si>
    <t>図面製作</t>
  </si>
  <si>
    <t>記録業務</t>
  </si>
  <si>
    <t>会議録作成</t>
  </si>
  <si>
    <t>筆耕</t>
  </si>
  <si>
    <t>翻訳</t>
  </si>
  <si>
    <t>人材派遣・研修業務</t>
  </si>
  <si>
    <t>研修講師派遣</t>
  </si>
  <si>
    <t>講演講師派遣</t>
  </si>
  <si>
    <t>外国語講師派遣</t>
  </si>
  <si>
    <t>情報処理技術者派遣</t>
  </si>
  <si>
    <t>一般事務派遣</t>
  </si>
  <si>
    <t>試験作成</t>
  </si>
  <si>
    <t>面接代行</t>
  </si>
  <si>
    <t>計画策定等支援業務</t>
  </si>
  <si>
    <t>総合計画</t>
  </si>
  <si>
    <t>都市整備計画</t>
  </si>
  <si>
    <t>地域防災計画</t>
  </si>
  <si>
    <t>その他業務</t>
  </si>
  <si>
    <t>不動産鑑定</t>
  </si>
  <si>
    <t>土地家屋調査</t>
  </si>
  <si>
    <t>司法書士業務</t>
  </si>
  <si>
    <t>給食調理</t>
  </si>
  <si>
    <t>年間売上高（千円）</t>
    <phoneticPr fontId="5"/>
  </si>
  <si>
    <t>細目</t>
    <rPh sb="0" eb="2">
      <t>サイモク</t>
    </rPh>
    <phoneticPr fontId="5"/>
  </si>
  <si>
    <t>G.営業経歴書</t>
    <rPh sb="2" eb="4">
      <t>エイギョウ</t>
    </rPh>
    <rPh sb="4" eb="7">
      <t>ケイレキショ</t>
    </rPh>
    <phoneticPr fontId="5"/>
  </si>
  <si>
    <t>業種</t>
    <rPh sb="0" eb="2">
      <t>ギョウシュ</t>
    </rPh>
    <phoneticPr fontId="5"/>
  </si>
  <si>
    <t>発注者</t>
    <rPh sb="0" eb="3">
      <t>ハッチュウシャ</t>
    </rPh>
    <phoneticPr fontId="5"/>
  </si>
  <si>
    <t>契約金額(税込)（千円）</t>
    <rPh sb="5" eb="7">
      <t>ゼイコ</t>
    </rPh>
    <rPh sb="9" eb="11">
      <t>センエン</t>
    </rPh>
    <phoneticPr fontId="5"/>
  </si>
  <si>
    <t>業務名又は業務内容</t>
    <phoneticPr fontId="5"/>
  </si>
  <si>
    <t>事務用品・事務機器</t>
    <phoneticPr fontId="5"/>
  </si>
  <si>
    <t>競争参加資格希望業種表</t>
    <rPh sb="0" eb="2">
      <t>キョウソウ</t>
    </rPh>
    <rPh sb="2" eb="4">
      <t>サンカ</t>
    </rPh>
    <rPh sb="4" eb="6">
      <t>シカク</t>
    </rPh>
    <rPh sb="6" eb="8">
      <t>キボウ</t>
    </rPh>
    <rPh sb="8" eb="10">
      <t>ギョウシュ</t>
    </rPh>
    <rPh sb="10" eb="11">
      <t>ヒョウ</t>
    </rPh>
    <phoneticPr fontId="6"/>
  </si>
  <si>
    <t>資格・許認可</t>
    <rPh sb="0" eb="2">
      <t>シカク</t>
    </rPh>
    <rPh sb="3" eb="6">
      <t>キョニンカ</t>
    </rPh>
    <phoneticPr fontId="5"/>
  </si>
  <si>
    <t>洲本市 一般競争(指名競争)参加資格審査申請書【物品の納入・製造、役務の提供等】</t>
    <rPh sb="0" eb="2">
      <t>スモト</t>
    </rPh>
    <rPh sb="2" eb="3">
      <t>シ</t>
    </rPh>
    <rPh sb="4" eb="6">
      <t>イッパン</t>
    </rPh>
    <rPh sb="6" eb="8">
      <t>キョウソウ</t>
    </rPh>
    <rPh sb="9" eb="11">
      <t>シメイ</t>
    </rPh>
    <rPh sb="11" eb="13">
      <t>キョウソウ</t>
    </rPh>
    <rPh sb="24" eb="26">
      <t>ブッピン</t>
    </rPh>
    <rPh sb="27" eb="29">
      <t>ノウニュウ</t>
    </rPh>
    <rPh sb="30" eb="32">
      <t>セイゾウ</t>
    </rPh>
    <rPh sb="33" eb="35">
      <t>エキム</t>
    </rPh>
    <rPh sb="36" eb="38">
      <t>テイキョウ</t>
    </rPh>
    <rPh sb="38" eb="39">
      <t>トウ</t>
    </rPh>
    <phoneticPr fontId="5"/>
  </si>
  <si>
    <t>具体的な内容（主な取扱い品名、業務内容）</t>
    <rPh sb="0" eb="3">
      <t>グタイテキ</t>
    </rPh>
    <rPh sb="4" eb="6">
      <t>ナイヨウ</t>
    </rPh>
    <rPh sb="7" eb="8">
      <t>オモ</t>
    </rPh>
    <rPh sb="9" eb="11">
      <t>トリアツカ</t>
    </rPh>
    <rPh sb="12" eb="14">
      <t>ヒンメイ</t>
    </rPh>
    <rPh sb="15" eb="17">
      <t>ギョウム</t>
    </rPh>
    <rPh sb="17" eb="19">
      <t>ナイヨウ</t>
    </rPh>
    <phoneticPr fontId="5"/>
  </si>
  <si>
    <t>28_洲本市</t>
  </si>
  <si>
    <t>物品の販売-0010事務用品・事務機器</t>
  </si>
  <si>
    <t>物品の販売-0020情報処理機器</t>
  </si>
  <si>
    <t>物品の販売-0030学校用品</t>
  </si>
  <si>
    <t>物品の販売-0040スポーツ用品・遊具</t>
  </si>
  <si>
    <t>物品の販売-0050図書</t>
  </si>
  <si>
    <t>物品の販売-0060食品</t>
  </si>
  <si>
    <t>物品の販売-0070医療福祉用品・医薬品</t>
  </si>
  <si>
    <t>物品の販売-0080環境衛生等薬品</t>
  </si>
  <si>
    <t>物品の販売-0090燃料</t>
  </si>
  <si>
    <t>物品の販売-0100電力</t>
  </si>
  <si>
    <t>物品の販売-0110一般車両</t>
  </si>
  <si>
    <t>物品の販売-0120特殊車両</t>
  </si>
  <si>
    <t>物品の販売-0130家具・室内装飾品</t>
  </si>
  <si>
    <t>物品の販売-0140衣料・寝具</t>
  </si>
  <si>
    <t>物品の販売-0150日用品・雑貨</t>
  </si>
  <si>
    <t>物品の販売-0160精密・光学・理化学機器</t>
  </si>
  <si>
    <t>物品の販売-0170機械器具</t>
  </si>
  <si>
    <t>物品の販売-0180電気・通信機器</t>
  </si>
  <si>
    <t>物品の販売-0190土木建設用機械器具</t>
  </si>
  <si>
    <t>物品の販売-0200土木建設用資材</t>
  </si>
  <si>
    <t>物品の販売-0210園芸</t>
  </si>
  <si>
    <t>物品の販売-0220記章・看板・標識</t>
  </si>
  <si>
    <t>物品の販売-0230消防防災用品</t>
  </si>
  <si>
    <t>物品の販売-0240その他の物品</t>
  </si>
  <si>
    <t>物品の貸付-0410リース・レンタル</t>
  </si>
  <si>
    <t>物品の買受-0510資材回収</t>
  </si>
  <si>
    <t>物品の買受-0520製品回収</t>
  </si>
  <si>
    <t>物品の製造請負-0610出版・印刷物の製造</t>
  </si>
  <si>
    <t>物品の製造請負-0620ごみ収集製品の製造</t>
  </si>
  <si>
    <t>物品の製造請負-0630その他の製造</t>
  </si>
  <si>
    <t>役務の提供-0710建物清掃業務</t>
  </si>
  <si>
    <t>役務の提供-0720ビルメンテナンス業務</t>
  </si>
  <si>
    <t>役務の提供-0730受水槽清掃業務</t>
  </si>
  <si>
    <t>役務の提供-0740浄化槽清掃業務</t>
  </si>
  <si>
    <t>役務の提供-0750その他清掃業務</t>
  </si>
  <si>
    <t>役務の提供-0760廃棄物処理業務</t>
  </si>
  <si>
    <t>役務の提供-0770警備業務</t>
  </si>
  <si>
    <t>役務の提供-0780病害虫等防除業務</t>
  </si>
  <si>
    <t>役務の提供-0790樹木・森林整備業務</t>
  </si>
  <si>
    <t>役務の提供-0800運送業務</t>
  </si>
  <si>
    <t>役務の提供-0810保守・点検業務</t>
  </si>
  <si>
    <t>役務の提供-0820医事業務</t>
  </si>
  <si>
    <t>役務の提供-0830福祉・介護業務</t>
  </si>
  <si>
    <t>役務の提供-0840調査・分析・測定業務</t>
  </si>
  <si>
    <t>役務の提供-0850広告代理・イベント業務</t>
  </si>
  <si>
    <t>役務の提供-0860情報処理業務</t>
  </si>
  <si>
    <t>役務の提供-0870航空写真・図面制作業務</t>
  </si>
  <si>
    <t>役務の提供-0880記録業務</t>
  </si>
  <si>
    <t>役務の提供-0890人材派遣・研修業務</t>
  </si>
  <si>
    <t>役務の提供-0900計画策定等支援業務</t>
  </si>
  <si>
    <t>役務の提供-0910その他業務</t>
  </si>
  <si>
    <t>主として県、市、町等公共機関の発注にかかる営業経歴を入力してください。
概ね2年前までの実績を対象とします。
業種欄はリストから選択してください。</t>
    <rPh sb="26" eb="28">
      <t>ニュウリョク</t>
    </rPh>
    <rPh sb="55" eb="57">
      <t>ギョウシュ</t>
    </rPh>
    <rPh sb="57" eb="58">
      <t>ラン</t>
    </rPh>
    <rPh sb="64" eb="66">
      <t>センタク</t>
    </rPh>
    <phoneticPr fontId="5"/>
  </si>
  <si>
    <r>
      <t>その他</t>
    </r>
    <r>
      <rPr>
        <sz val="11"/>
        <color rgb="FFFF0000"/>
        <rFont val="ＭＳ ゴシック"/>
        <family val="3"/>
        <charset val="128"/>
      </rPr>
      <t>*1</t>
    </r>
    <rPh sb="2" eb="3">
      <t>タ</t>
    </rPh>
    <phoneticPr fontId="5"/>
  </si>
  <si>
    <t xml:space="preserve">例)カブシキガイシャスズキグミ　カンサイエイギョウショ
正式名称を全角カタカナで入力してください。支店・営業所名は、１文字空けて入力してください。
</t>
    <phoneticPr fontId="5"/>
  </si>
  <si>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</si>
  <si>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　</t>
    <phoneticPr fontId="5"/>
  </si>
  <si>
    <t>Ver.7.0.1</t>
    <phoneticPr fontId="5"/>
  </si>
  <si>
    <t>7.0.1</t>
  </si>
  <si>
    <t>入札通知用のメールアドレスを、@を含む半角文字で入力してください。</t>
    <rPh sb="0" eb="1">
      <t>ニュウサツ</t>
    </rPh>
    <rPh sb="1" eb="3">
      <t>ツウチ</t>
    </rPh>
    <rPh sb="3" eb="4">
      <t>ヨウ</t>
    </rPh>
    <phoneticPr fontId="5"/>
  </si>
  <si>
    <t>令和7・8・9年度において、洲本市で行われる物品の納入・製造、役務の提供等に係る入札に参加する資格の審査を申請します。</t>
    <rPh sb="14" eb="16">
      <t>スモト</t>
    </rPh>
    <rPh sb="16" eb="17">
      <t>シ</t>
    </rPh>
    <rPh sb="22" eb="24">
      <t>ブッピン</t>
    </rPh>
    <rPh sb="25" eb="27">
      <t>ノウニュウ</t>
    </rPh>
    <rPh sb="28" eb="30">
      <t>セイゾウ</t>
    </rPh>
    <rPh sb="31" eb="33">
      <t>エキム</t>
    </rPh>
    <rPh sb="34" eb="36">
      <t>テイキョウ</t>
    </rPh>
    <rPh sb="36" eb="37">
      <t>トウ</t>
    </rPh>
    <phoneticPr fontId="5"/>
  </si>
  <si>
    <t>登録を希望する場合、希望欄にリストから「○」を選択し、資格・許認可、具体的な内容、年間売上高欄を入力してください。複数選択可。
記載の業種・細目以外を希望する場合、「9999その他」の希望欄に「○」を選択し、(2)その他欄に具体的に入力してください。</t>
    <rPh sb="0" eb="2">
      <t>トウロク</t>
    </rPh>
    <rPh sb="41" eb="43">
      <t>ネンカン</t>
    </rPh>
    <rPh sb="43" eb="45">
      <t>ウリアゲ</t>
    </rPh>
    <rPh sb="45" eb="46">
      <t>タカ</t>
    </rPh>
    <rPh sb="64" eb="66">
      <t>キサイ</t>
    </rPh>
    <rPh sb="67" eb="69">
      <t>ギョウシュ</t>
    </rPh>
    <rPh sb="70" eb="72">
      <t>サイモク</t>
    </rPh>
    <rPh sb="72" eb="74">
      <t>イガイ</t>
    </rPh>
    <rPh sb="89" eb="90">
      <t>タ</t>
    </rPh>
    <rPh sb="92" eb="94">
      <t>キボウ</t>
    </rPh>
    <rPh sb="94" eb="95">
      <t>ラン</t>
    </rPh>
    <rPh sb="100" eb="102">
      <t>センタク</t>
    </rPh>
    <rPh sb="109" eb="110">
      <t>タ</t>
    </rPh>
    <rPh sb="110" eb="111">
      <t>ラン</t>
    </rPh>
    <rPh sb="112" eb="115">
      <t>グタイテキ</t>
    </rPh>
    <rPh sb="116" eb="118">
      <t>ニュウリョク</t>
    </rPh>
    <phoneticPr fontId="5"/>
  </si>
  <si>
    <t>*1「9999その他」を希望する場合、(2)その他欄に具体的に入力してください。</t>
    <phoneticPr fontId="5"/>
  </si>
  <si>
    <t>上記「(1)競争参加資格希望業種表」の「9999その他」を希望する場合、具体的に入力してください。</t>
    <rPh sb="0" eb="2">
      <t>ジョウキ</t>
    </rPh>
    <rPh sb="26" eb="27">
      <t>タ</t>
    </rPh>
    <rPh sb="29" eb="31">
      <t>キボウ</t>
    </rPh>
    <rPh sb="33" eb="35">
      <t>バアイ</t>
    </rPh>
    <rPh sb="36" eb="39">
      <t>グタイテキ</t>
    </rPh>
    <rPh sb="40" eb="42">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</si>
</sst>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 numFmtId="187" formatCode="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s>
  <borders count="6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thin">
        <color auto="1"/>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auto="1"/>
      </top>
      <bottom style="hair">
        <color indexed="64"/>
      </bottom>
      <diagonal/>
    </border>
    <border>
      <left style="hair">
        <color indexed="64"/>
      </left>
      <right/>
      <top/>
      <bottom/>
      <diagonal/>
    </border>
    <border>
      <left/>
      <right style="hair">
        <color indexed="64"/>
      </right>
      <top/>
      <bottom/>
      <diagonal/>
    </border>
    <border>
      <left style="thin">
        <color indexed="64"/>
      </left>
      <right style="hair">
        <color auto="1"/>
      </right>
      <top style="thin">
        <color indexed="64"/>
      </top>
      <bottom/>
      <diagonal/>
    </border>
    <border>
      <left style="thin">
        <color indexed="64"/>
      </left>
      <right style="hair">
        <color auto="1"/>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auto="1"/>
      </right>
      <top style="hair">
        <color indexed="64"/>
      </top>
      <bottom style="thin">
        <color indexed="64"/>
      </bottom>
      <diagonal/>
    </border>
    <border>
      <left/>
      <right style="hair">
        <color indexed="64"/>
      </right>
      <top style="thin">
        <color indexed="64"/>
      </top>
      <bottom style="thin">
        <color auto="1"/>
      </bottom>
      <diagonal/>
    </border>
    <border>
      <left style="hair">
        <color indexed="64"/>
      </left>
      <right/>
      <top style="thin">
        <color auto="1"/>
      </top>
      <bottom style="thin">
        <color auto="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auto="1"/>
      </right>
      <top style="thin">
        <color auto="1"/>
      </top>
      <bottom style="thin">
        <color auto="1"/>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54">
    <xf numFmtId="0" fontId="0" fillId="0" borderId="0" xfId="0">
      <alignment vertical="center"/>
    </xf>
    <xf numFmtId="49" fontId="19" fillId="2" borderId="0" xfId="0" applyNumberFormat="1" applyFont="1" applyFill="1" applyAlignment="1" applyProtection="1">
      <alignment horizontal="left" vertical="center"/>
      <protection locked="0"/>
    </xf>
    <xf numFmtId="49" fontId="19" fillId="2" borderId="12" xfId="2" applyNumberFormat="1" applyFont="1" applyFill="1" applyBorder="1" applyAlignment="1" applyProtection="1">
      <alignment horizontal="center" vertical="center"/>
      <protection locked="0"/>
    </xf>
    <xf numFmtId="49" fontId="19" fillId="2" borderId="15" xfId="2" applyNumberFormat="1" applyFont="1" applyFill="1" applyBorder="1" applyAlignment="1" applyProtection="1">
      <alignment horizontal="center" vertical="center"/>
      <protection locked="0"/>
    </xf>
    <xf numFmtId="49" fontId="19" fillId="2" borderId="22" xfId="2" applyNumberFormat="1" applyFont="1" applyFill="1" applyBorder="1" applyAlignment="1" applyProtection="1">
      <alignment horizontal="center" vertical="center"/>
      <protection locked="0"/>
    </xf>
    <xf numFmtId="49" fontId="19" fillId="2" borderId="62" xfId="2" applyNumberFormat="1" applyFont="1" applyFill="1" applyBorder="1" applyAlignment="1" applyProtection="1">
      <alignment horizontal="center" vertical="center"/>
      <protection locked="0"/>
    </xf>
    <xf numFmtId="49" fontId="19" fillId="2" borderId="44" xfId="2" applyNumberFormat="1" applyFont="1" applyFill="1" applyBorder="1" applyAlignment="1" applyProtection="1">
      <alignment horizontal="center" vertical="center"/>
      <protection locked="0"/>
    </xf>
    <xf numFmtId="49" fontId="19" fillId="2" borderId="8" xfId="2" quotePrefix="1" applyNumberFormat="1" applyFont="1" applyFill="1" applyBorder="1" applyAlignment="1" applyProtection="1">
      <alignment horizontal="left" vertical="center" wrapText="1"/>
      <protection locked="0"/>
    </xf>
    <xf numFmtId="49" fontId="19" fillId="2" borderId="9" xfId="2" quotePrefix="1" applyNumberFormat="1" applyFont="1" applyFill="1" applyBorder="1" applyAlignment="1" applyProtection="1">
      <alignment horizontal="left" vertical="center" wrapText="1"/>
      <protection locked="0"/>
    </xf>
    <xf numFmtId="0" fontId="19" fillId="2" borderId="10" xfId="2" quotePrefix="1" applyFont="1" applyFill="1" applyBorder="1" applyAlignment="1" applyProtection="1">
      <alignment horizontal="left" vertical="center" wrapText="1"/>
      <protection locked="0"/>
    </xf>
    <xf numFmtId="0" fontId="19" fillId="2" borderId="9" xfId="2" quotePrefix="1" applyFont="1" applyFill="1" applyBorder="1" applyAlignment="1" applyProtection="1">
      <alignment horizontal="left" vertical="center" wrapText="1"/>
      <protection locked="0"/>
    </xf>
    <xf numFmtId="14" fontId="19" fillId="2" borderId="8" xfId="2" applyNumberFormat="1" applyFont="1" applyFill="1" applyBorder="1" applyAlignment="1" applyProtection="1">
      <alignment horizontal="left" vertical="center"/>
      <protection locked="0"/>
    </xf>
    <xf numFmtId="49" fontId="19" fillId="2" borderId="9" xfId="2" applyNumberFormat="1" applyFont="1" applyFill="1" applyBorder="1" applyAlignment="1" applyProtection="1">
      <alignment horizontal="left" vertical="center"/>
      <protection locked="0"/>
    </xf>
    <xf numFmtId="14" fontId="19" fillId="2" borderId="11" xfId="2" applyNumberFormat="1" applyFont="1" applyFill="1" applyBorder="1" applyAlignment="1" applyProtection="1">
      <alignment horizontal="left" vertical="center"/>
      <protection locked="0"/>
    </xf>
    <xf numFmtId="49" fontId="19" fillId="2" borderId="5" xfId="2" applyNumberFormat="1" applyFont="1" applyFill="1" applyBorder="1" applyAlignment="1" applyProtection="1">
      <alignment horizontal="left" vertical="center" wrapText="1"/>
      <protection locked="0"/>
    </xf>
    <xf numFmtId="49" fontId="19" fillId="2" borderId="6" xfId="2" applyNumberFormat="1" applyFont="1" applyFill="1" applyBorder="1" applyAlignment="1" applyProtection="1">
      <alignment horizontal="left" vertical="center" wrapText="1"/>
      <protection locked="0"/>
    </xf>
    <xf numFmtId="49" fontId="19" fillId="2" borderId="31" xfId="2" applyNumberFormat="1" applyFont="1" applyFill="1" applyBorder="1" applyAlignment="1" applyProtection="1">
      <alignment horizontal="left" vertical="center" wrapText="1"/>
      <protection locked="0"/>
    </xf>
    <xf numFmtId="38" fontId="19" fillId="2" borderId="5" xfId="2" applyNumberFormat="1" applyFont="1" applyFill="1" applyBorder="1" applyAlignment="1" applyProtection="1">
      <alignment horizontal="right" vertical="center"/>
      <protection locked="0"/>
    </xf>
    <xf numFmtId="38" fontId="19" fillId="2" borderId="31" xfId="2" applyNumberFormat="1" applyFont="1" applyFill="1" applyBorder="1" applyAlignment="1" applyProtection="1">
      <alignment horizontal="right" vertical="center"/>
      <protection locked="0"/>
    </xf>
    <xf numFmtId="49" fontId="19" fillId="2" borderId="8" xfId="2" applyNumberFormat="1" applyFont="1" applyFill="1" applyBorder="1" applyAlignment="1" applyProtection="1">
      <alignment horizontal="left" vertical="center" wrapText="1"/>
      <protection locked="0"/>
    </xf>
    <xf numFmtId="49" fontId="19" fillId="2" borderId="9" xfId="2" applyNumberFormat="1" applyFont="1" applyFill="1" applyBorder="1" applyAlignment="1" applyProtection="1">
      <alignment horizontal="left" vertical="center" wrapText="1"/>
      <protection locked="0"/>
    </xf>
    <xf numFmtId="49" fontId="19" fillId="2" borderId="10" xfId="2" applyNumberFormat="1" applyFont="1" applyFill="1" applyBorder="1" applyAlignment="1" applyProtection="1">
      <alignment horizontal="left" vertical="center" wrapText="1"/>
      <protection locked="0"/>
    </xf>
    <xf numFmtId="38" fontId="19" fillId="2" borderId="8" xfId="2" applyNumberFormat="1" applyFont="1" applyFill="1" applyBorder="1" applyAlignment="1" applyProtection="1">
      <alignment horizontal="right" vertical="center"/>
      <protection locked="0"/>
    </xf>
    <xf numFmtId="38" fontId="19" fillId="2" borderId="10" xfId="2" applyNumberFormat="1" applyFont="1" applyFill="1" applyBorder="1" applyAlignment="1" applyProtection="1">
      <alignment horizontal="right" vertical="center"/>
      <protection locked="0"/>
    </xf>
    <xf numFmtId="49" fontId="19" fillId="2" borderId="5" xfId="2" quotePrefix="1" applyNumberFormat="1" applyFont="1" applyFill="1" applyBorder="1" applyAlignment="1" applyProtection="1">
      <alignment horizontal="left" vertical="center" wrapText="1"/>
      <protection locked="0"/>
    </xf>
    <xf numFmtId="49" fontId="19" fillId="2" borderId="6" xfId="2" quotePrefix="1" applyNumberFormat="1" applyFont="1" applyFill="1" applyBorder="1" applyAlignment="1" applyProtection="1">
      <alignment horizontal="left" vertical="center" wrapText="1"/>
      <protection locked="0"/>
    </xf>
    <xf numFmtId="0" fontId="19" fillId="2" borderId="31" xfId="2" quotePrefix="1" applyFont="1" applyFill="1" applyBorder="1" applyAlignment="1" applyProtection="1">
      <alignment horizontal="left" vertical="center" wrapText="1"/>
      <protection locked="0"/>
    </xf>
    <xf numFmtId="0" fontId="19" fillId="2" borderId="6" xfId="2" quotePrefix="1" applyFont="1" applyFill="1" applyBorder="1" applyAlignment="1" applyProtection="1">
      <alignment horizontal="left" vertical="center" wrapText="1"/>
      <protection locked="0"/>
    </xf>
    <xf numFmtId="14" fontId="19" fillId="2" borderId="5" xfId="2" applyNumberFormat="1" applyFont="1" applyFill="1" applyBorder="1" applyAlignment="1" applyProtection="1">
      <alignment horizontal="left" vertical="center"/>
      <protection locked="0"/>
    </xf>
    <xf numFmtId="49" fontId="19" fillId="2" borderId="6" xfId="2" applyNumberFormat="1" applyFont="1" applyFill="1" applyBorder="1" applyAlignment="1" applyProtection="1">
      <alignment horizontal="left" vertical="center"/>
      <protection locked="0"/>
    </xf>
    <xf numFmtId="14" fontId="19" fillId="2" borderId="7" xfId="2" applyNumberFormat="1" applyFont="1" applyFill="1" applyBorder="1" applyAlignment="1" applyProtection="1">
      <alignment horizontal="left" vertical="center"/>
      <protection locked="0"/>
    </xf>
    <xf numFmtId="49" fontId="19" fillId="2" borderId="30" xfId="2" quotePrefix="1" applyNumberFormat="1" applyFont="1" applyFill="1" applyBorder="1" applyAlignment="1" applyProtection="1">
      <alignment horizontal="left" vertical="center" wrapText="1"/>
      <protection locked="0"/>
    </xf>
    <xf numFmtId="49" fontId="19" fillId="2" borderId="3" xfId="2" quotePrefix="1" applyNumberFormat="1" applyFont="1" applyFill="1" applyBorder="1" applyAlignment="1" applyProtection="1">
      <alignment horizontal="left" vertical="center" wrapText="1"/>
      <protection locked="0"/>
    </xf>
    <xf numFmtId="0" fontId="19" fillId="2" borderId="40" xfId="2" quotePrefix="1" applyFont="1" applyFill="1" applyBorder="1" applyAlignment="1" applyProtection="1">
      <alignment horizontal="left" vertical="center" wrapText="1"/>
      <protection locked="0"/>
    </xf>
    <xf numFmtId="0" fontId="19" fillId="2" borderId="3" xfId="2" quotePrefix="1" applyFont="1" applyFill="1" applyBorder="1" applyAlignment="1" applyProtection="1">
      <alignment horizontal="left" vertical="center" wrapText="1"/>
      <protection locked="0"/>
    </xf>
    <xf numFmtId="14" fontId="19" fillId="2" borderId="30" xfId="2" applyNumberFormat="1" applyFont="1" applyFill="1" applyBorder="1" applyAlignment="1" applyProtection="1">
      <alignment horizontal="left" vertical="center"/>
      <protection locked="0"/>
    </xf>
    <xf numFmtId="49" fontId="19" fillId="2" borderId="3" xfId="2" applyNumberFormat="1" applyFont="1" applyFill="1" applyBorder="1" applyAlignment="1" applyProtection="1">
      <alignment horizontal="left" vertical="center"/>
      <protection locked="0"/>
    </xf>
    <xf numFmtId="14" fontId="19" fillId="2" borderId="4" xfId="2"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0" fontId="19" fillId="2" borderId="31" xfId="0" applyFont="1" applyFill="1" applyBorder="1" applyAlignment="1" applyProtection="1">
      <alignment horizontal="left" vertical="center"/>
      <protection locked="0"/>
    </xf>
    <xf numFmtId="49" fontId="19" fillId="2" borderId="30" xfId="2" applyNumberFormat="1" applyFont="1" applyFill="1" applyBorder="1" applyAlignment="1" applyProtection="1">
      <alignment horizontal="left" vertical="center" wrapText="1"/>
      <protection locked="0"/>
    </xf>
    <xf numFmtId="49" fontId="19" fillId="2" borderId="3" xfId="2" applyNumberFormat="1" applyFont="1" applyFill="1" applyBorder="1" applyAlignment="1" applyProtection="1">
      <alignment horizontal="left" vertical="center" wrapText="1"/>
      <protection locked="0"/>
    </xf>
    <xf numFmtId="49" fontId="19" fillId="2" borderId="40" xfId="2" applyNumberFormat="1" applyFont="1" applyFill="1" applyBorder="1" applyAlignment="1" applyProtection="1">
      <alignment horizontal="left" vertical="center" wrapText="1"/>
      <protection locked="0"/>
    </xf>
    <xf numFmtId="38" fontId="19" fillId="2" borderId="30" xfId="0" applyNumberFormat="1" applyFont="1" applyFill="1" applyBorder="1" applyAlignment="1" applyProtection="1">
      <alignment horizontal="right" vertical="center"/>
      <protection locked="0"/>
    </xf>
    <xf numFmtId="0" fontId="19" fillId="2" borderId="40" xfId="0" applyFont="1" applyFill="1" applyBorder="1" applyAlignment="1" applyProtection="1">
      <alignment horizontal="right" vertical="center"/>
      <protection locked="0"/>
    </xf>
    <xf numFmtId="38" fontId="19" fillId="2" borderId="29" xfId="4" applyFont="1" applyFill="1" applyBorder="1" applyAlignment="1" applyProtection="1">
      <alignment horizontal="right" vertical="center"/>
      <protection locked="0"/>
    </xf>
    <xf numFmtId="0" fontId="19" fillId="2" borderId="36" xfId="0" applyFont="1" applyFill="1" applyBorder="1" applyAlignment="1" applyProtection="1">
      <alignment horizontal="right" vertical="center"/>
      <protection locked="0"/>
    </xf>
    <xf numFmtId="0" fontId="19" fillId="2" borderId="55" xfId="0" applyFont="1" applyFill="1" applyBorder="1" applyAlignment="1" applyProtection="1">
      <alignment horizontal="right" vertical="center"/>
      <protection locked="0"/>
    </xf>
    <xf numFmtId="0" fontId="19" fillId="2" borderId="0" xfId="0" applyFont="1" applyFill="1" applyAlignment="1" applyProtection="1">
      <alignment horizontal="right" vertical="center"/>
      <protection locked="0"/>
    </xf>
    <xf numFmtId="0" fontId="19" fillId="2" borderId="21" xfId="0" applyFont="1" applyFill="1" applyBorder="1" applyAlignment="1" applyProtection="1">
      <alignment horizontal="right" vertical="center"/>
      <protection locked="0"/>
    </xf>
    <xf numFmtId="0" fontId="19" fillId="2" borderId="41" xfId="0" applyFont="1" applyFill="1" applyBorder="1" applyAlignment="1" applyProtection="1">
      <alignment horizontal="right" vertical="center"/>
      <protection locked="0"/>
    </xf>
    <xf numFmtId="0" fontId="19" fillId="2" borderId="23" xfId="0" applyFont="1" applyFill="1" applyBorder="1" applyAlignment="1" applyProtection="1">
      <alignment horizontal="right" vertical="center"/>
      <protection locked="0"/>
    </xf>
    <xf numFmtId="0" fontId="19" fillId="2" borderId="48" xfId="0" applyFont="1" applyFill="1" applyBorder="1" applyAlignment="1" applyProtection="1">
      <alignment horizontal="right" vertical="center"/>
      <protection locked="0"/>
    </xf>
    <xf numFmtId="49" fontId="19" fillId="2" borderId="30" xfId="0"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40" xfId="0" applyFont="1" applyFill="1" applyBorder="1" applyAlignment="1" applyProtection="1">
      <alignment horizontal="left" vertical="center"/>
      <protection locked="0"/>
    </xf>
    <xf numFmtId="49" fontId="19" fillId="2" borderId="0" xfId="0" applyNumberFormat="1"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right" vertical="center"/>
      <protection locked="0"/>
    </xf>
    <xf numFmtId="38" fontId="19" fillId="2" borderId="22"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0" fontId="19" fillId="2" borderId="0" xfId="0" applyFont="1" applyFill="1" applyAlignment="1" applyProtection="1">
      <alignment horizontal="left" vertical="center"/>
      <protection locked="0"/>
    </xf>
    <xf numFmtId="14"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38" fontId="19" fillId="2" borderId="12"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38" fontId="19" fillId="2" borderId="37"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49" fontId="19" fillId="2" borderId="30" xfId="2" applyNumberFormat="1"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49" fontId="19" fillId="2" borderId="5" xfId="2" applyNumberFormat="1" applyFont="1" applyFill="1" applyBorder="1" applyAlignment="1" applyProtection="1">
      <alignment horizontal="left" vertical="center"/>
      <protection locked="0"/>
    </xf>
    <xf numFmtId="0" fontId="19" fillId="2" borderId="7" xfId="0" applyFont="1" applyFill="1" applyBorder="1" applyAlignment="1" applyProtection="1">
      <alignment horizontal="left" vertical="center"/>
      <protection locked="0"/>
    </xf>
    <xf numFmtId="49" fontId="19" fillId="2" borderId="8" xfId="2" applyNumberFormat="1"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38" fontId="19" fillId="2" borderId="16" xfId="4" applyFont="1" applyFill="1" applyBorder="1" applyAlignment="1" applyProtection="1">
      <alignment horizontal="right" vertical="center"/>
      <protection locked="0"/>
    </xf>
    <xf numFmtId="0" fontId="19" fillId="2" borderId="18" xfId="0" applyFont="1" applyFill="1" applyBorder="1" applyAlignment="1" applyProtection="1">
      <alignment horizontal="right" vertical="center"/>
      <protection locked="0"/>
    </xf>
    <xf numFmtId="38" fontId="19" fillId="2" borderId="6" xfId="4" applyFont="1" applyFill="1" applyBorder="1" applyAlignment="1" applyProtection="1">
      <alignment horizontal="right" vertical="center"/>
      <protection locked="0"/>
    </xf>
    <xf numFmtId="0" fontId="19" fillId="2" borderId="7" xfId="0" applyFont="1" applyFill="1" applyBorder="1" applyAlignment="1" applyProtection="1">
      <alignment horizontal="right" vertical="center"/>
      <protection locked="0"/>
    </xf>
    <xf numFmtId="0" fontId="19" fillId="2" borderId="66" xfId="0" applyFont="1" applyFill="1" applyBorder="1" applyAlignment="1" applyProtection="1">
      <alignment horizontal="right" vertical="center"/>
      <protection locked="0"/>
    </xf>
    <xf numFmtId="0" fontId="19" fillId="2" borderId="13" xfId="0" applyFont="1" applyFill="1" applyBorder="1" applyAlignment="1" applyProtection="1">
      <alignment horizontal="right" vertical="center"/>
      <protection locked="0"/>
    </xf>
    <xf numFmtId="0" fontId="19" fillId="2" borderId="14" xfId="0" applyFont="1" applyFill="1" applyBorder="1" applyAlignment="1" applyProtection="1">
      <alignment horizontal="right" vertical="center"/>
      <protection locked="0"/>
    </xf>
    <xf numFmtId="49" fontId="19" fillId="2" borderId="8" xfId="0" applyNumberFormat="1"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0" xfId="1" applyNumberFormat="1" applyFont="1" applyAlignment="1" applyProtection="1">
      <alignment horizontal="righ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top"/>
    </xf>
    <xf numFmtId="0" fontId="4" fillId="0" borderId="0" xfId="0" applyFont="1" applyAlignment="1" applyProtection="1">
      <alignment horizontal="left" vertical="center"/>
    </xf>
    <xf numFmtId="178" fontId="4" fillId="0" borderId="0" xfId="1" applyNumberFormat="1" applyFont="1" applyProtection="1">
      <alignment vertical="center"/>
    </xf>
    <xf numFmtId="182" fontId="4" fillId="0" borderId="0" xfId="1" applyNumberFormat="1" applyFont="1" applyAlignment="1" applyProtection="1">
      <alignment horizontal="right" vertical="center"/>
    </xf>
    <xf numFmtId="182" fontId="15" fillId="0" borderId="0" xfId="0" applyNumberFormat="1" applyFont="1" applyAlignment="1" applyProtection="1">
      <alignment horizontal="right" vertical="top"/>
    </xf>
    <xf numFmtId="181" fontId="4" fillId="0" borderId="0" xfId="0" applyNumberFormat="1" applyFont="1" applyProtection="1">
      <alignment vertical="center"/>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2"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7"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4" fillId="3" borderId="0" xfId="6" applyFont="1" applyFill="1" applyProtection="1">
      <alignment vertical="center"/>
    </xf>
    <xf numFmtId="0" fontId="14" fillId="3" borderId="19" xfId="0" applyFont="1" applyFill="1" applyBorder="1" applyProtection="1">
      <alignment vertical="center"/>
    </xf>
    <xf numFmtId="0" fontId="19" fillId="3" borderId="0" xfId="0" applyFont="1" applyFill="1" applyAlignment="1" applyProtection="1">
      <alignment horizontal="left" vertical="center"/>
    </xf>
    <xf numFmtId="0" fontId="15" fillId="3" borderId="0" xfId="0" applyFont="1" applyFill="1" applyAlignment="1" applyProtection="1">
      <alignment horizontal="left" vertical="center"/>
    </xf>
    <xf numFmtId="0" fontId="4" fillId="3" borderId="0" xfId="0" applyFont="1" applyFill="1" applyProtection="1">
      <alignment vertical="center"/>
    </xf>
    <xf numFmtId="177" fontId="4" fillId="3" borderId="0" xfId="0" applyNumberFormat="1" applyFont="1" applyFill="1" applyProtection="1">
      <alignment vertical="center"/>
    </xf>
    <xf numFmtId="49" fontId="4" fillId="3" borderId="0" xfId="0" applyNumberFormat="1" applyFont="1" applyFill="1" applyProtection="1">
      <alignment vertical="center"/>
    </xf>
    <xf numFmtId="0" fontId="4" fillId="3" borderId="0" xfId="2" applyFont="1" applyFill="1" applyProtection="1">
      <alignment vertical="center"/>
    </xf>
    <xf numFmtId="0" fontId="4" fillId="3" borderId="21" xfId="2" applyFont="1" applyFill="1" applyBorder="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5"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6"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6"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184" fontId="19" fillId="0" borderId="26" xfId="1" applyNumberFormat="1" applyFont="1" applyBorder="1" applyAlignment="1" applyProtection="1">
      <alignment horizontal="right" vertical="center"/>
    </xf>
    <xf numFmtId="0" fontId="21" fillId="0" borderId="0" xfId="0" applyFont="1" applyAlignment="1" applyProtection="1">
      <alignment horizontal="right" vertical="top"/>
    </xf>
    <xf numFmtId="180" fontId="4" fillId="0" borderId="17" xfId="0" applyNumberFormat="1" applyFont="1" applyBorder="1" applyProtection="1">
      <alignment vertical="center"/>
    </xf>
    <xf numFmtId="180" fontId="4" fillId="0" borderId="13" xfId="0" applyNumberFormat="1" applyFont="1" applyBorder="1" applyProtection="1">
      <alignment vertical="center"/>
    </xf>
    <xf numFmtId="178" fontId="4" fillId="0" borderId="13" xfId="1" applyNumberFormat="1" applyFont="1" applyBorder="1" applyAlignment="1" applyProtection="1">
      <alignment horizontal="right" vertical="center"/>
    </xf>
    <xf numFmtId="178" fontId="4" fillId="0" borderId="14" xfId="1" applyNumberFormat="1" applyFont="1" applyBorder="1" applyAlignment="1" applyProtection="1">
      <alignment horizontal="right" vertical="center"/>
    </xf>
    <xf numFmtId="0" fontId="14" fillId="0" borderId="16" xfId="0" applyFont="1" applyBorder="1" applyProtection="1">
      <alignment vertical="center"/>
    </xf>
    <xf numFmtId="0" fontId="4" fillId="0" borderId="19" xfId="1" applyFont="1" applyBorder="1" applyProtection="1">
      <alignment vertical="center"/>
    </xf>
    <xf numFmtId="0" fontId="15" fillId="0" borderId="0" xfId="2" applyFont="1" applyAlignment="1" applyProtection="1">
      <alignment vertical="center" wrapText="1"/>
    </xf>
    <xf numFmtId="0" fontId="15" fillId="0" borderId="0" xfId="0" applyFont="1" applyAlignment="1" applyProtection="1">
      <alignment vertical="center" wrapText="1"/>
    </xf>
    <xf numFmtId="0" fontId="4" fillId="0" borderId="20" xfId="2"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63" xfId="0" applyFont="1" applyBorder="1" applyAlignment="1" applyProtection="1">
      <alignment horizontal="left" vertical="center"/>
    </xf>
    <xf numFmtId="0" fontId="4" fillId="0" borderId="64" xfId="2"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44" xfId="2" applyFont="1" applyBorder="1" applyAlignment="1" applyProtection="1">
      <alignment horizontal="center" vertical="center"/>
    </xf>
    <xf numFmtId="0" fontId="19" fillId="0" borderId="45" xfId="0" applyFont="1" applyBorder="1" applyAlignment="1" applyProtection="1">
      <alignment horizontal="left" vertical="center"/>
    </xf>
    <xf numFmtId="0" fontId="19" fillId="0" borderId="64"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63" xfId="0" applyFont="1" applyBorder="1" applyAlignment="1" applyProtection="1">
      <alignment horizontal="left" vertical="center" wrapText="1"/>
    </xf>
    <xf numFmtId="0" fontId="19" fillId="0" borderId="45" xfId="0" applyFont="1" applyBorder="1" applyAlignment="1" applyProtection="1">
      <alignment horizontal="center" vertical="center"/>
    </xf>
    <xf numFmtId="0" fontId="19" fillId="0" borderId="46" xfId="0" applyFont="1" applyBorder="1" applyAlignment="1" applyProtection="1">
      <alignment horizontal="center" vertical="center"/>
    </xf>
    <xf numFmtId="0" fontId="4" fillId="0" borderId="33" xfId="0" applyFont="1" applyBorder="1" applyAlignment="1" applyProtection="1">
      <alignment horizontal="center" vertical="top" textRotation="255" wrapText="1"/>
    </xf>
    <xf numFmtId="187" fontId="4" fillId="0" borderId="57" xfId="2" applyNumberFormat="1" applyFont="1" applyBorder="1" applyAlignment="1" applyProtection="1">
      <alignment horizontal="center" vertical="center"/>
    </xf>
    <xf numFmtId="0" fontId="4" fillId="0" borderId="47" xfId="2"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50" xfId="0" applyFont="1" applyBorder="1" applyAlignment="1" applyProtection="1">
      <alignment horizontal="left" vertical="center" wrapText="1"/>
    </xf>
    <xf numFmtId="0" fontId="4" fillId="0" borderId="16" xfId="2"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4" borderId="0" xfId="2" applyFont="1" applyFill="1" applyProtection="1">
      <alignment vertical="center"/>
    </xf>
    <xf numFmtId="0" fontId="4" fillId="0" borderId="34" xfId="0" applyFont="1" applyBorder="1" applyAlignment="1" applyProtection="1">
      <alignment horizontal="center" vertical="top" textRotation="255" wrapText="1"/>
    </xf>
    <xf numFmtId="187" fontId="4" fillId="0" borderId="58" xfId="0" applyNumberFormat="1" applyFont="1" applyBorder="1" applyAlignment="1" applyProtection="1">
      <alignment horizontal="center" vertical="center"/>
    </xf>
    <xf numFmtId="0" fontId="4" fillId="0" borderId="55"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56" xfId="0" applyFont="1" applyBorder="1" applyAlignment="1" applyProtection="1">
      <alignment horizontal="left" vertical="center" wrapText="1"/>
    </xf>
    <xf numFmtId="0" fontId="4" fillId="0" borderId="53" xfId="2" applyFont="1" applyBorder="1" applyAlignment="1" applyProtection="1">
      <alignment horizontal="left" vertical="center"/>
    </xf>
    <xf numFmtId="0" fontId="4" fillId="0" borderId="53" xfId="0" applyFont="1" applyBorder="1" applyAlignment="1" applyProtection="1">
      <alignment horizontal="left" vertical="center"/>
    </xf>
    <xf numFmtId="0" fontId="4" fillId="0" borderId="52" xfId="0" applyFont="1" applyBorder="1" applyAlignment="1" applyProtection="1">
      <alignment horizontal="left" vertical="center"/>
    </xf>
    <xf numFmtId="187" fontId="4" fillId="0" borderId="51" xfId="0" applyNumberFormat="1" applyFont="1" applyBorder="1" applyAlignment="1" applyProtection="1">
      <alignment horizontal="center" vertical="center"/>
    </xf>
    <xf numFmtId="0" fontId="4" fillId="0" borderId="41"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183" fontId="4" fillId="0" borderId="0" xfId="2" applyNumberFormat="1" applyFont="1" applyProtection="1">
      <alignment vertical="center"/>
    </xf>
    <xf numFmtId="187" fontId="4" fillId="0" borderId="43" xfId="2" applyNumberFormat="1" applyFont="1" applyBorder="1" applyAlignment="1" applyProtection="1">
      <alignment horizontal="center" vertical="center"/>
    </xf>
    <xf numFmtId="0" fontId="4" fillId="0" borderId="49" xfId="2"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4" fillId="0" borderId="42" xfId="0" applyFont="1" applyBorder="1" applyAlignment="1" applyProtection="1">
      <alignment horizontal="left" vertical="center" wrapText="1"/>
    </xf>
    <xf numFmtId="187" fontId="4" fillId="0" borderId="31" xfId="2" applyNumberFormat="1" applyFont="1" applyBorder="1" applyAlignment="1" applyProtection="1">
      <alignment horizontal="center" vertical="center"/>
    </xf>
    <xf numFmtId="0" fontId="4" fillId="0" borderId="53" xfId="2"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21" xfId="1" applyFont="1" applyBorder="1" applyProtection="1">
      <alignment vertical="center"/>
    </xf>
    <xf numFmtId="0" fontId="4" fillId="0" borderId="54" xfId="2" applyFont="1" applyBorder="1" applyAlignment="1" applyProtection="1">
      <alignment horizontal="left" vertical="center"/>
    </xf>
    <xf numFmtId="0" fontId="4" fillId="0" borderId="54" xfId="0" applyFont="1" applyBorder="1" applyAlignment="1" applyProtection="1">
      <alignment horizontal="left" vertical="center"/>
    </xf>
    <xf numFmtId="0" fontId="4" fillId="0" borderId="61" xfId="0" applyFont="1" applyBorder="1" applyAlignment="1" applyProtection="1">
      <alignment horizontal="left" vertical="center"/>
    </xf>
    <xf numFmtId="0" fontId="4" fillId="0" borderId="33" xfId="2" applyFont="1" applyBorder="1" applyAlignment="1" applyProtection="1">
      <alignment horizontal="center" vertical="top" textRotation="255" wrapText="1"/>
    </xf>
    <xf numFmtId="0" fontId="4" fillId="0" borderId="34" xfId="2" applyFont="1" applyBorder="1" applyAlignment="1" applyProtection="1">
      <alignment horizontal="center" vertical="top" textRotation="255" wrapText="1"/>
    </xf>
    <xf numFmtId="0" fontId="4" fillId="0" borderId="33" xfId="2" applyFont="1" applyBorder="1" applyAlignment="1" applyProtection="1">
      <alignment horizontal="center" vertical="top" textRotation="255"/>
    </xf>
    <xf numFmtId="0" fontId="4" fillId="0" borderId="34" xfId="2" applyFont="1" applyBorder="1" applyAlignment="1" applyProtection="1">
      <alignment horizontal="center" vertical="top" textRotation="255"/>
    </xf>
    <xf numFmtId="0" fontId="4" fillId="0" borderId="19" xfId="2" applyFont="1" applyBorder="1" applyAlignment="1" applyProtection="1">
      <alignment horizontal="center" vertical="top" textRotation="255"/>
    </xf>
    <xf numFmtId="0" fontId="4" fillId="0" borderId="59" xfId="2" applyFont="1" applyBorder="1" applyAlignment="1" applyProtection="1">
      <alignment horizontal="left" vertical="center"/>
    </xf>
    <xf numFmtId="0" fontId="4" fillId="0" borderId="59" xfId="0" applyFont="1" applyBorder="1" applyAlignment="1" applyProtection="1">
      <alignment horizontal="left" vertical="center"/>
    </xf>
    <xf numFmtId="0" fontId="4" fillId="0" borderId="60" xfId="0" applyFont="1" applyBorder="1" applyAlignment="1" applyProtection="1">
      <alignment horizontal="left" vertical="center"/>
    </xf>
    <xf numFmtId="0" fontId="4" fillId="0" borderId="67" xfId="2" applyFont="1" applyBorder="1" applyAlignment="1" applyProtection="1">
      <alignment vertical="center" wrapText="1"/>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49" fontId="19" fillId="5" borderId="13" xfId="0" applyNumberFormat="1" applyFont="1" applyFill="1" applyBorder="1" applyAlignment="1" applyProtection="1">
      <alignment horizontal="center" vertical="center"/>
    </xf>
    <xf numFmtId="49" fontId="19" fillId="5" borderId="14" xfId="0" applyNumberFormat="1" applyFont="1" applyFill="1" applyBorder="1" applyAlignment="1" applyProtection="1">
      <alignment horizontal="center" vertical="center"/>
    </xf>
    <xf numFmtId="0" fontId="15" fillId="0" borderId="16" xfId="2" applyFont="1" applyBorder="1" applyAlignment="1" applyProtection="1">
      <alignment vertical="top"/>
    </xf>
    <xf numFmtId="0" fontId="4" fillId="0" borderId="16" xfId="2" applyFont="1" applyBorder="1" applyProtection="1">
      <alignment vertical="center"/>
    </xf>
    <xf numFmtId="0" fontId="19" fillId="0" borderId="0" xfId="0" applyFont="1" applyProtection="1">
      <alignment vertical="center"/>
    </xf>
    <xf numFmtId="0" fontId="18" fillId="0" borderId="0" xfId="2" applyFont="1" applyProtection="1">
      <alignment vertical="center"/>
    </xf>
    <xf numFmtId="0" fontId="18" fillId="0" borderId="0" xfId="0" applyFont="1" applyProtection="1">
      <alignment vertical="center"/>
    </xf>
    <xf numFmtId="180" fontId="4" fillId="0" borderId="57" xfId="0" applyNumberFormat="1" applyFont="1" applyBorder="1" applyProtection="1">
      <alignment vertical="center"/>
    </xf>
    <xf numFmtId="180" fontId="4" fillId="0" borderId="38" xfId="0" applyNumberFormat="1" applyFont="1" applyBorder="1" applyProtection="1">
      <alignment vertical="center"/>
    </xf>
    <xf numFmtId="180" fontId="4" fillId="0" borderId="65" xfId="0" applyNumberFormat="1" applyFont="1" applyBorder="1" applyProtection="1">
      <alignment vertical="center"/>
    </xf>
    <xf numFmtId="0" fontId="4" fillId="0" borderId="14" xfId="2" applyFont="1" applyBorder="1" applyProtection="1">
      <alignment vertical="center"/>
    </xf>
    <xf numFmtId="0" fontId="4" fillId="0" borderId="16" xfId="0" applyFont="1" applyBorder="1" applyAlignment="1" applyProtection="1">
      <alignment horizontal="left" vertical="center" indent="1"/>
    </xf>
    <xf numFmtId="0" fontId="4" fillId="0" borderId="18" xfId="0" applyFont="1" applyBorder="1" applyAlignment="1" applyProtection="1">
      <alignment horizontal="left" vertical="center" indent="1"/>
    </xf>
    <xf numFmtId="0" fontId="14" fillId="0" borderId="17" xfId="0" applyFont="1" applyBorder="1" applyAlignment="1" applyProtection="1">
      <alignment horizontal="left" vertical="center" indent="1"/>
    </xf>
    <xf numFmtId="0" fontId="14" fillId="0" borderId="13" xfId="0" applyFont="1" applyBorder="1" applyAlignment="1" applyProtection="1">
      <alignment horizontal="left" vertical="center" indent="1"/>
    </xf>
    <xf numFmtId="49" fontId="23" fillId="0" borderId="0" xfId="0" applyNumberFormat="1" applyFont="1" applyAlignment="1" applyProtection="1">
      <alignment horizontal="left" vertical="center" indent="1"/>
    </xf>
    <xf numFmtId="49" fontId="19" fillId="0" borderId="16" xfId="2" applyNumberFormat="1" applyFont="1" applyBorder="1" applyAlignment="1" applyProtection="1">
      <alignment horizontal="left" vertical="center"/>
    </xf>
    <xf numFmtId="38" fontId="19" fillId="0" borderId="16" xfId="2" applyNumberFormat="1" applyFont="1" applyBorder="1" applyAlignment="1" applyProtection="1">
      <alignment horizontal="right" vertical="center"/>
    </xf>
    <xf numFmtId="49" fontId="19" fillId="0" borderId="16" xfId="0" applyNumberFormat="1" applyFont="1" applyBorder="1" applyAlignment="1" applyProtection="1">
      <alignment horizontal="left" vertical="center"/>
    </xf>
    <xf numFmtId="0" fontId="18" fillId="0" borderId="13" xfId="0" applyFont="1" applyBorder="1" applyAlignment="1" applyProtection="1">
      <alignment horizontal="left" vertical="center" wrapText="1"/>
    </xf>
    <xf numFmtId="49" fontId="18" fillId="0" borderId="13" xfId="0" applyNumberFormat="1" applyFont="1" applyBorder="1" applyAlignment="1" applyProtection="1">
      <alignment horizontal="left" vertical="center" wrapText="1"/>
    </xf>
    <xf numFmtId="38" fontId="18" fillId="0" borderId="13" xfId="0" applyNumberFormat="1" applyFont="1" applyBorder="1" applyAlignment="1" applyProtection="1">
      <alignment horizontal="left" vertical="center" wrapText="1"/>
    </xf>
    <xf numFmtId="178" fontId="4" fillId="0" borderId="57" xfId="1" applyNumberFormat="1" applyFont="1" applyBorder="1" applyAlignment="1" applyProtection="1">
      <alignment vertical="center" wrapText="1"/>
    </xf>
    <xf numFmtId="49" fontId="19" fillId="0" borderId="64" xfId="1" applyNumberFormat="1" applyFont="1" applyBorder="1" applyAlignment="1" applyProtection="1">
      <alignment horizontal="left" vertical="center" wrapText="1"/>
    </xf>
    <xf numFmtId="49" fontId="19" fillId="0" borderId="1" xfId="1" applyNumberFormat="1" applyFont="1" applyBorder="1" applyAlignment="1" applyProtection="1">
      <alignment horizontal="left" vertical="center" wrapText="1"/>
    </xf>
    <xf numFmtId="178" fontId="19" fillId="0" borderId="63" xfId="1" applyNumberFormat="1" applyFont="1" applyBorder="1" applyAlignment="1" applyProtection="1">
      <alignment horizontal="left" vertical="center" wrapText="1"/>
    </xf>
    <xf numFmtId="49" fontId="19" fillId="0" borderId="63" xfId="1" applyNumberFormat="1" applyFont="1" applyBorder="1" applyAlignment="1" applyProtection="1">
      <alignment horizontal="left" vertical="center" wrapText="1"/>
    </xf>
    <xf numFmtId="49" fontId="19" fillId="0" borderId="64" xfId="2" applyNumberFormat="1" applyFont="1" applyBorder="1" applyAlignment="1" applyProtection="1">
      <alignment horizontal="left" vertical="center" wrapText="1"/>
    </xf>
    <xf numFmtId="0" fontId="19" fillId="0" borderId="1" xfId="2" applyFont="1" applyBorder="1" applyAlignment="1" applyProtection="1">
      <alignment horizontal="left" vertical="center" wrapText="1"/>
    </xf>
    <xf numFmtId="0" fontId="19" fillId="0" borderId="63" xfId="2" applyFont="1" applyBorder="1" applyAlignment="1" applyProtection="1">
      <alignment horizontal="left" vertical="center" wrapText="1"/>
    </xf>
    <xf numFmtId="49" fontId="19" fillId="0" borderId="64" xfId="2" applyNumberFormat="1" applyFont="1" applyBorder="1" applyAlignment="1" applyProtection="1">
      <alignment horizontal="center" vertical="center" wrapText="1"/>
    </xf>
    <xf numFmtId="49" fontId="19" fillId="0" borderId="63" xfId="2" applyNumberFormat="1" applyFont="1" applyBorder="1" applyAlignment="1" applyProtection="1">
      <alignment horizontal="center" vertical="center" wrapText="1"/>
    </xf>
    <xf numFmtId="0" fontId="19" fillId="0" borderId="64" xfId="2" applyFont="1" applyBorder="1" applyAlignment="1" applyProtection="1">
      <alignment horizontal="left" vertical="center" wrapText="1"/>
    </xf>
    <xf numFmtId="0" fontId="19" fillId="0" borderId="2" xfId="2" applyFont="1" applyBorder="1" applyAlignment="1" applyProtection="1">
      <alignment horizontal="left" vertical="center" wrapText="1"/>
    </xf>
    <xf numFmtId="180" fontId="4" fillId="0" borderId="15" xfId="0" applyNumberFormat="1" applyFont="1" applyBorder="1" applyProtection="1">
      <alignment vertical="center"/>
    </xf>
    <xf numFmtId="180" fontId="4" fillId="0" borderId="62" xfId="0" applyNumberFormat="1" applyFont="1" applyBorder="1" applyProtection="1">
      <alignment vertical="center"/>
    </xf>
    <xf numFmtId="0" fontId="4" fillId="0" borderId="0" xfId="2" applyFont="1" applyAlignment="1" applyProtection="1">
      <alignment horizontal="center" vertical="center"/>
    </xf>
    <xf numFmtId="0" fontId="4" fillId="4" borderId="0" xfId="0" applyFont="1" applyFill="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xf numFmtId="38" fontId="19" fillId="2" borderId="47" xfId="4" applyNumberFormat="1" applyFont="1" applyFill="1" applyBorder="1" applyAlignment="1" applyProtection="1">
      <alignment horizontal="right" vertical="center"/>
      <protection locked="0"/>
    </xf>
    <xf numFmtId="38" fontId="19" fillId="2" borderId="49" xfId="4" applyNumberFormat="1" applyFont="1" applyFill="1" applyBorder="1" applyAlignment="1" applyProtection="1">
      <alignment horizontal="right" vertical="center"/>
      <protection locked="0"/>
    </xf>
    <xf numFmtId="38" fontId="19" fillId="2" borderId="5" xfId="4" applyNumberFormat="1" applyFont="1" applyFill="1" applyBorder="1" applyAlignment="1" applyProtection="1">
      <alignment horizontal="right" vertical="center"/>
      <protection locked="0"/>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7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B480"/>
  <sheetViews>
    <sheetView showGridLines="0" tabSelected="1" topLeftCell="B1" zoomScaleNormal="100" workbookViewId="0">
      <selection activeCell="B1" sqref="B1"/>
    </sheetView>
  </sheetViews>
  <sheetFormatPr defaultColWidth="9" defaultRowHeight="13.5" x14ac:dyDescent="0.15"/>
  <cols>
    <col min="1" max="1" width="12.125" style="286" hidden="1" customWidth="1"/>
    <col min="2" max="3" width="1.625" style="101" customWidth="1"/>
    <col min="4" max="5" width="5.625" style="101" customWidth="1"/>
    <col min="6" max="7" width="6.375" style="101" customWidth="1"/>
    <col min="8" max="8" width="5.625" style="101" customWidth="1"/>
    <col min="9" max="9" width="1.625" style="101" customWidth="1"/>
    <col min="10" max="10" width="7.625" style="101" customWidth="1"/>
    <col min="11" max="13" width="5.625" style="101" customWidth="1"/>
    <col min="14" max="14" width="6.625" style="101" customWidth="1"/>
    <col min="15" max="19" width="7.625" style="101" customWidth="1"/>
    <col min="20" max="20" width="15.625" style="101" customWidth="1"/>
    <col min="21" max="21" width="7.625" style="101" customWidth="1"/>
    <col min="22" max="22" width="8.625" style="101" customWidth="1"/>
    <col min="23" max="23" width="5.625" style="101" customWidth="1"/>
    <col min="24" max="24" width="6.625" style="101" customWidth="1"/>
    <col min="25" max="25" width="7.875" style="101" customWidth="1"/>
    <col min="26" max="26" width="2.625" style="101" customWidth="1"/>
    <col min="27" max="27" width="3.625" style="101" customWidth="1"/>
    <col min="28" max="28" width="0" style="101" hidden="1" customWidth="1"/>
    <col min="29" max="16384" width="9" style="101"/>
  </cols>
  <sheetData>
    <row r="1" spans="1:27" ht="30" customHeight="1" x14ac:dyDescent="0.15">
      <c r="A1" s="348" t="s">
        <v>379</v>
      </c>
      <c r="B1" s="99"/>
      <c r="C1" s="100" t="s">
        <v>377</v>
      </c>
      <c r="D1" s="100"/>
      <c r="U1" s="102"/>
      <c r="V1" s="102"/>
      <c r="W1" s="347" t="s">
        <v>436</v>
      </c>
      <c r="X1" s="103"/>
      <c r="Y1" s="103"/>
      <c r="Z1" s="103"/>
      <c r="AA1" s="104"/>
    </row>
    <row r="2" spans="1:27" ht="15" hidden="1" customHeight="1" x14ac:dyDescent="0.15">
      <c r="A2" s="348" t="s">
        <v>6</v>
      </c>
      <c r="B2" s="99"/>
      <c r="C2" s="105"/>
      <c r="D2" s="105"/>
      <c r="E2" s="105"/>
      <c r="F2" s="105"/>
      <c r="G2" s="105"/>
      <c r="H2" s="105"/>
      <c r="AA2" s="104"/>
    </row>
    <row r="3" spans="1:27" ht="30" customHeight="1" x14ac:dyDescent="0.15">
      <c r="A3" s="349" t="s">
        <v>437</v>
      </c>
      <c r="B3" s="106"/>
      <c r="C3" s="101" t="s">
        <v>439</v>
      </c>
      <c r="AA3" s="104"/>
    </row>
    <row r="4" spans="1:27" ht="5.45" customHeight="1" x14ac:dyDescent="0.15">
      <c r="A4" s="106"/>
      <c r="B4" s="106"/>
      <c r="C4" s="107"/>
      <c r="D4" s="108"/>
      <c r="E4" s="108"/>
      <c r="F4" s="108"/>
      <c r="G4" s="108"/>
      <c r="H4" s="108"/>
      <c r="I4" s="108"/>
      <c r="J4" s="108"/>
      <c r="K4" s="108"/>
      <c r="L4" s="108"/>
      <c r="M4" s="108"/>
      <c r="N4" s="108"/>
      <c r="O4" s="108"/>
      <c r="P4" s="108"/>
      <c r="Q4" s="108"/>
      <c r="R4" s="108"/>
      <c r="S4" s="108"/>
      <c r="T4" s="108"/>
      <c r="U4" s="108"/>
      <c r="V4" s="108"/>
      <c r="W4" s="108"/>
      <c r="X4" s="108"/>
      <c r="Y4" s="108"/>
      <c r="Z4" s="109"/>
    </row>
    <row r="5" spans="1:27" ht="15" customHeight="1" x14ac:dyDescent="0.15">
      <c r="A5" s="106"/>
      <c r="B5" s="110"/>
      <c r="C5" s="111" t="s">
        <v>82</v>
      </c>
      <c r="D5" s="112"/>
      <c r="E5" s="112"/>
      <c r="F5" s="112"/>
      <c r="G5" s="112"/>
      <c r="H5" s="112"/>
      <c r="I5" s="112"/>
      <c r="J5" s="112"/>
      <c r="K5" s="112"/>
      <c r="L5" s="112"/>
      <c r="M5" s="112"/>
      <c r="N5" s="112"/>
      <c r="O5" s="112"/>
      <c r="P5" s="112"/>
      <c r="Q5" s="112"/>
      <c r="R5" s="112"/>
      <c r="S5" s="112"/>
      <c r="T5" s="112"/>
      <c r="U5" s="112"/>
      <c r="V5" s="112"/>
      <c r="W5" s="112"/>
      <c r="X5" s="112"/>
      <c r="Y5" s="112"/>
      <c r="Z5" s="113"/>
    </row>
    <row r="6" spans="1:27" ht="15" customHeight="1" x14ac:dyDescent="0.15">
      <c r="A6" s="106"/>
      <c r="B6" s="106"/>
      <c r="C6" s="111" t="s">
        <v>3</v>
      </c>
      <c r="D6" s="112"/>
      <c r="E6" s="112"/>
      <c r="F6" s="112"/>
      <c r="G6" s="112"/>
      <c r="H6" s="112"/>
      <c r="I6" s="112"/>
      <c r="J6" s="112"/>
      <c r="K6" s="112"/>
      <c r="L6" s="112"/>
      <c r="M6" s="112"/>
      <c r="N6" s="112"/>
      <c r="O6" s="112"/>
      <c r="P6" s="112"/>
      <c r="Q6" s="112"/>
      <c r="R6" s="112"/>
      <c r="S6" s="112"/>
      <c r="T6" s="112"/>
      <c r="U6" s="112"/>
      <c r="V6" s="112"/>
      <c r="W6" s="112"/>
      <c r="X6" s="112"/>
      <c r="Y6" s="112"/>
      <c r="Z6" s="113"/>
    </row>
    <row r="7" spans="1:27" ht="15" customHeight="1" x14ac:dyDescent="0.15">
      <c r="A7" s="106"/>
      <c r="B7" s="106"/>
      <c r="C7" s="111" t="s">
        <v>4</v>
      </c>
      <c r="D7" s="112"/>
      <c r="E7" s="112"/>
      <c r="F7" s="112"/>
      <c r="G7" s="112"/>
      <c r="H7" s="112"/>
      <c r="I7" s="112"/>
      <c r="J7" s="112"/>
      <c r="K7" s="112"/>
      <c r="L7" s="112"/>
      <c r="M7" s="112"/>
      <c r="N7" s="112"/>
      <c r="O7" s="112"/>
      <c r="P7" s="112"/>
      <c r="Q7" s="112"/>
      <c r="R7" s="112"/>
      <c r="S7" s="112"/>
      <c r="T7" s="112"/>
      <c r="U7" s="112"/>
      <c r="V7" s="112"/>
      <c r="W7" s="112"/>
      <c r="X7" s="112"/>
      <c r="Y7" s="112"/>
      <c r="Z7" s="113"/>
    </row>
    <row r="8" spans="1:27" ht="15" hidden="1" customHeight="1" x14ac:dyDescent="0.15">
      <c r="A8" s="106"/>
      <c r="B8" s="106"/>
      <c r="C8" s="111"/>
      <c r="D8" s="112"/>
      <c r="E8" s="112"/>
      <c r="F8" s="112"/>
      <c r="G8" s="112"/>
      <c r="H8" s="112"/>
      <c r="I8" s="112"/>
      <c r="J8" s="112"/>
      <c r="K8" s="112"/>
      <c r="L8" s="112"/>
      <c r="M8" s="112"/>
      <c r="N8" s="112"/>
      <c r="O8" s="112"/>
      <c r="P8" s="112"/>
      <c r="Q8" s="112"/>
      <c r="R8" s="112"/>
      <c r="S8" s="112"/>
      <c r="T8" s="112"/>
      <c r="U8" s="112"/>
      <c r="V8" s="112"/>
      <c r="W8" s="112"/>
      <c r="X8" s="112"/>
      <c r="Y8" s="112"/>
      <c r="Z8" s="113"/>
    </row>
    <row r="9" spans="1:27" ht="5.45" customHeight="1" x14ac:dyDescent="0.15">
      <c r="A9" s="106"/>
      <c r="B9" s="106"/>
      <c r="C9" s="114"/>
      <c r="D9" s="115"/>
      <c r="E9" s="115"/>
      <c r="F9" s="115"/>
      <c r="G9" s="115"/>
      <c r="H9" s="115"/>
      <c r="I9" s="115"/>
      <c r="J9" s="115"/>
      <c r="K9" s="115"/>
      <c r="L9" s="115"/>
      <c r="M9" s="115"/>
      <c r="N9" s="115"/>
      <c r="O9" s="115"/>
      <c r="P9" s="115"/>
      <c r="Q9" s="115"/>
      <c r="R9" s="115"/>
      <c r="S9" s="115"/>
      <c r="T9" s="115"/>
      <c r="U9" s="115"/>
      <c r="V9" s="115"/>
      <c r="W9" s="115"/>
      <c r="X9" s="115"/>
      <c r="Y9" s="115"/>
      <c r="Z9" s="116"/>
    </row>
    <row r="10" spans="1:27" ht="30" customHeight="1" x14ac:dyDescent="0.15">
      <c r="A10" s="106"/>
      <c r="B10" s="106"/>
    </row>
    <row r="11" spans="1:27" ht="15.95" hidden="1" customHeight="1" x14ac:dyDescent="0.15">
      <c r="A11" s="117"/>
      <c r="B11" s="106"/>
    </row>
    <row r="12" spans="1:27" ht="15.95" hidden="1" customHeight="1" x14ac:dyDescent="0.15">
      <c r="A12" s="117"/>
      <c r="B12" s="106"/>
    </row>
    <row r="13" spans="1:27" ht="20.100000000000001" customHeight="1" x14ac:dyDescent="0.15">
      <c r="A13" s="106"/>
      <c r="B13" s="106"/>
      <c r="C13" s="118" t="s">
        <v>20</v>
      </c>
      <c r="D13" s="119"/>
      <c r="E13" s="119"/>
      <c r="F13" s="119"/>
      <c r="G13" s="119"/>
      <c r="H13" s="120"/>
    </row>
    <row r="14" spans="1:27" ht="15" customHeight="1" x14ac:dyDescent="0.15">
      <c r="A14" s="106"/>
      <c r="B14" s="106"/>
      <c r="C14" s="121"/>
      <c r="D14" s="122"/>
      <c r="E14" s="122"/>
      <c r="F14" s="122"/>
      <c r="G14" s="122"/>
      <c r="H14" s="122"/>
      <c r="I14" s="123"/>
      <c r="J14" s="123"/>
      <c r="K14" s="123"/>
      <c r="L14" s="123"/>
      <c r="M14" s="123"/>
      <c r="N14" s="123"/>
      <c r="O14" s="123"/>
      <c r="P14" s="123"/>
      <c r="Q14" s="123"/>
      <c r="R14" s="123"/>
      <c r="S14" s="123"/>
      <c r="T14" s="123"/>
      <c r="U14" s="123"/>
      <c r="V14" s="123"/>
      <c r="W14" s="123"/>
      <c r="X14" s="123"/>
      <c r="Y14" s="123"/>
      <c r="Z14" s="124"/>
    </row>
    <row r="15" spans="1:27" ht="15.95" hidden="1" customHeight="1" x14ac:dyDescent="0.15">
      <c r="A15" s="106"/>
      <c r="B15" s="106"/>
      <c r="C15" s="125"/>
      <c r="D15" s="126"/>
      <c r="E15" s="127"/>
      <c r="F15" s="127"/>
      <c r="G15" s="127"/>
      <c r="H15" s="127"/>
      <c r="I15" s="128"/>
      <c r="J15" s="129"/>
      <c r="K15" s="129"/>
      <c r="L15" s="129"/>
      <c r="M15" s="129"/>
      <c r="N15" s="129"/>
      <c r="O15" s="129"/>
      <c r="P15" s="129"/>
      <c r="Q15" s="129"/>
      <c r="R15" s="129"/>
      <c r="S15" s="129"/>
      <c r="T15" s="129"/>
      <c r="U15" s="129"/>
      <c r="V15" s="129"/>
      <c r="W15" s="129"/>
      <c r="X15" s="129"/>
      <c r="Y15" s="129"/>
      <c r="Z15" s="130"/>
    </row>
    <row r="16" spans="1:27" ht="15.95" hidden="1" customHeight="1" x14ac:dyDescent="0.15">
      <c r="A16" s="106"/>
      <c r="B16" s="106"/>
      <c r="C16" s="125"/>
      <c r="D16" s="126"/>
      <c r="E16" s="131"/>
      <c r="F16" s="131"/>
      <c r="G16" s="131"/>
      <c r="H16" s="131"/>
      <c r="I16" s="128"/>
      <c r="J16" s="132"/>
      <c r="K16" s="132"/>
      <c r="L16" s="132"/>
      <c r="M16" s="132"/>
      <c r="N16" s="132"/>
      <c r="O16" s="132"/>
      <c r="P16" s="132"/>
      <c r="Q16" s="132"/>
      <c r="R16" s="132"/>
      <c r="S16" s="132"/>
      <c r="T16" s="132"/>
      <c r="U16" s="132"/>
      <c r="V16" s="132"/>
      <c r="W16" s="132"/>
      <c r="X16" s="132"/>
      <c r="Y16" s="132"/>
      <c r="Z16" s="130"/>
    </row>
    <row r="17" spans="1:26" ht="15.95" hidden="1" customHeight="1" x14ac:dyDescent="0.15">
      <c r="A17" s="106"/>
      <c r="B17" s="106"/>
      <c r="C17" s="125"/>
      <c r="D17" s="126"/>
      <c r="E17" s="131"/>
      <c r="F17" s="131"/>
      <c r="G17" s="131"/>
      <c r="H17" s="131"/>
      <c r="I17" s="128"/>
      <c r="J17" s="132"/>
      <c r="K17" s="132"/>
      <c r="L17" s="132"/>
      <c r="M17" s="132"/>
      <c r="N17" s="132"/>
      <c r="O17" s="132"/>
      <c r="P17" s="132"/>
      <c r="Q17" s="132"/>
      <c r="R17" s="132"/>
      <c r="S17" s="132"/>
      <c r="T17" s="132"/>
      <c r="U17" s="132"/>
      <c r="V17" s="132"/>
      <c r="W17" s="132"/>
      <c r="X17" s="132"/>
      <c r="Y17" s="132"/>
      <c r="Z17" s="130"/>
    </row>
    <row r="18" spans="1:26" ht="15.95" hidden="1" customHeight="1" x14ac:dyDescent="0.15">
      <c r="A18" s="106"/>
      <c r="B18" s="106"/>
      <c r="C18" s="125"/>
      <c r="D18" s="126"/>
      <c r="E18" s="131"/>
      <c r="F18" s="131"/>
      <c r="G18" s="131"/>
      <c r="H18" s="131"/>
      <c r="I18" s="128"/>
      <c r="J18" s="132"/>
      <c r="K18" s="132"/>
      <c r="L18" s="132"/>
      <c r="M18" s="132"/>
      <c r="N18" s="132"/>
      <c r="O18" s="132"/>
      <c r="P18" s="132"/>
      <c r="Q18" s="132"/>
      <c r="R18" s="132"/>
      <c r="S18" s="132"/>
      <c r="T18" s="132"/>
      <c r="U18" s="132"/>
      <c r="V18" s="132"/>
      <c r="W18" s="132"/>
      <c r="X18" s="132"/>
      <c r="Y18" s="132"/>
      <c r="Z18" s="130"/>
    </row>
    <row r="19" spans="1:26" ht="15.95" hidden="1" customHeight="1" x14ac:dyDescent="0.15">
      <c r="A19" s="106"/>
      <c r="B19" s="106"/>
      <c r="C19" s="125"/>
      <c r="D19" s="126"/>
      <c r="E19" s="131"/>
      <c r="F19" s="131"/>
      <c r="G19" s="131"/>
      <c r="H19" s="131"/>
      <c r="I19" s="128"/>
      <c r="J19" s="132"/>
      <c r="K19" s="132"/>
      <c r="L19" s="132"/>
      <c r="M19" s="132"/>
      <c r="N19" s="132"/>
      <c r="O19" s="132"/>
      <c r="P19" s="132"/>
      <c r="Q19" s="132"/>
      <c r="R19" s="132"/>
      <c r="S19" s="132"/>
      <c r="T19" s="132"/>
      <c r="U19" s="132"/>
      <c r="V19" s="132"/>
      <c r="W19" s="132"/>
      <c r="X19" s="132"/>
      <c r="Y19" s="132"/>
      <c r="Z19" s="130"/>
    </row>
    <row r="20" spans="1:26" ht="20.100000000000001" customHeight="1" x14ac:dyDescent="0.15">
      <c r="A20" s="106">
        <f>IFERROR(IF(TRIM($I20)="",1001,0),3)</f>
        <v>1001</v>
      </c>
      <c r="B20" s="106"/>
      <c r="C20" s="125"/>
      <c r="D20" s="126">
        <v>1</v>
      </c>
      <c r="E20" s="101" t="s">
        <v>21</v>
      </c>
      <c r="I20" s="66"/>
      <c r="J20" s="67"/>
      <c r="K20" s="67"/>
      <c r="L20" s="67"/>
      <c r="M20" s="67"/>
      <c r="N20" s="131"/>
      <c r="O20" s="131"/>
      <c r="P20" s="131"/>
      <c r="Q20" s="131"/>
      <c r="R20" s="131"/>
      <c r="S20" s="131"/>
      <c r="T20" s="131"/>
      <c r="U20" s="131"/>
      <c r="V20" s="131"/>
      <c r="W20" s="131"/>
      <c r="X20" s="131"/>
      <c r="Y20" s="131"/>
      <c r="Z20" s="130"/>
    </row>
    <row r="21" spans="1:26" ht="20.100000000000001" customHeight="1" x14ac:dyDescent="0.15">
      <c r="A21" s="106"/>
      <c r="B21" s="106"/>
      <c r="C21" s="125"/>
      <c r="D21" s="126"/>
      <c r="E21" s="131"/>
      <c r="F21" s="131"/>
      <c r="G21" s="131"/>
      <c r="H21" s="131"/>
      <c r="I21" s="128"/>
      <c r="J21" s="133" t="s">
        <v>79</v>
      </c>
      <c r="K21" s="132"/>
      <c r="L21" s="132"/>
      <c r="M21" s="132"/>
      <c r="N21" s="132"/>
      <c r="O21" s="132"/>
      <c r="P21" s="132"/>
      <c r="Q21" s="132"/>
      <c r="R21" s="132"/>
      <c r="S21" s="132"/>
      <c r="T21" s="132"/>
      <c r="U21" s="132"/>
      <c r="V21" s="132"/>
      <c r="W21" s="132"/>
      <c r="X21" s="132"/>
      <c r="Y21" s="132"/>
      <c r="Z21" s="130"/>
    </row>
    <row r="22" spans="1:26" ht="20.100000000000001" customHeight="1" x14ac:dyDescent="0.15">
      <c r="A22" s="106">
        <f>IFERROR(IF(AND(TRIM($I22)&lt;&gt;"", OR(ISERROR(FIND("@"&amp;LEFT($I22,3)&amp;"@", 都道府県3))=FALSE, ISERROR(FIND("@"&amp;LEFT($I22,4)&amp;"@",都道府県4))=FALSE))=FALSE,1001,0),3)</f>
        <v>1001</v>
      </c>
      <c r="B22" s="106"/>
      <c r="C22" s="125"/>
      <c r="D22" s="126">
        <v>2</v>
      </c>
      <c r="E22" s="101" t="s">
        <v>22</v>
      </c>
      <c r="I22" s="68"/>
      <c r="J22" s="68"/>
      <c r="K22" s="68"/>
      <c r="L22" s="68"/>
      <c r="M22" s="68"/>
      <c r="N22" s="68"/>
      <c r="O22" s="68"/>
      <c r="P22" s="68"/>
      <c r="Q22" s="69"/>
      <c r="R22" s="68"/>
      <c r="S22" s="68"/>
      <c r="T22" s="68"/>
      <c r="U22" s="68"/>
      <c r="V22" s="68"/>
      <c r="W22" s="68"/>
      <c r="X22" s="68"/>
      <c r="Y22" s="68"/>
      <c r="Z22" s="130"/>
    </row>
    <row r="23" spans="1:26" ht="20.100000000000001" customHeight="1" x14ac:dyDescent="0.15">
      <c r="A23" s="106"/>
      <c r="B23" s="106"/>
      <c r="C23" s="125"/>
      <c r="D23" s="126"/>
      <c r="E23" s="131"/>
      <c r="F23" s="131"/>
      <c r="G23" s="131"/>
      <c r="H23" s="131"/>
      <c r="I23" s="128"/>
      <c r="J23" s="133" t="s">
        <v>23</v>
      </c>
      <c r="K23" s="132"/>
      <c r="L23" s="132"/>
      <c r="M23" s="132"/>
      <c r="N23" s="132"/>
      <c r="O23" s="132"/>
      <c r="P23" s="132"/>
      <c r="Q23" s="132"/>
      <c r="R23" s="132"/>
      <c r="S23" s="132"/>
      <c r="T23" s="132"/>
      <c r="U23" s="132"/>
      <c r="V23" s="132"/>
      <c r="W23" s="132"/>
      <c r="X23" s="132"/>
      <c r="Y23" s="132"/>
      <c r="Z23" s="130"/>
    </row>
    <row r="24" spans="1:26" ht="20.100000000000001" customHeight="1" x14ac:dyDescent="0.15">
      <c r="A24" s="106">
        <f>IFERROR(IF(TRIM($I24)="",1001,0),3)</f>
        <v>1001</v>
      </c>
      <c r="B24" s="106"/>
      <c r="C24" s="125"/>
      <c r="D24" s="126">
        <v>3</v>
      </c>
      <c r="E24" s="101" t="s">
        <v>24</v>
      </c>
      <c r="I24" s="57"/>
      <c r="J24" s="57"/>
      <c r="K24" s="57"/>
      <c r="L24" s="57"/>
      <c r="M24" s="57"/>
      <c r="N24" s="57"/>
      <c r="O24" s="57"/>
      <c r="P24" s="57"/>
      <c r="Q24" s="70"/>
      <c r="R24" s="57"/>
      <c r="S24" s="57"/>
      <c r="T24" s="57"/>
      <c r="U24" s="57"/>
      <c r="V24" s="57"/>
      <c r="W24" s="57"/>
      <c r="X24" s="57"/>
      <c r="Y24" s="57"/>
      <c r="Z24" s="130"/>
    </row>
    <row r="25" spans="1:26" ht="20.100000000000001" customHeight="1" x14ac:dyDescent="0.15">
      <c r="A25" s="106"/>
      <c r="B25" s="106"/>
      <c r="C25" s="134"/>
      <c r="D25" s="131"/>
      <c r="E25" s="131"/>
      <c r="F25" s="131"/>
      <c r="G25" s="131"/>
      <c r="H25" s="131"/>
      <c r="I25" s="128"/>
      <c r="J25" s="133" t="s">
        <v>74</v>
      </c>
      <c r="K25" s="132"/>
      <c r="L25" s="132"/>
      <c r="M25" s="132"/>
      <c r="N25" s="132"/>
      <c r="O25" s="132"/>
      <c r="P25" s="132"/>
      <c r="Q25" s="132"/>
      <c r="R25" s="132"/>
      <c r="S25" s="132"/>
      <c r="T25" s="132"/>
      <c r="U25" s="132"/>
      <c r="V25" s="132"/>
      <c r="W25" s="132"/>
      <c r="X25" s="132"/>
      <c r="Y25" s="132"/>
      <c r="Z25" s="130"/>
    </row>
    <row r="26" spans="1:26" ht="20.100000000000001" customHeight="1" x14ac:dyDescent="0.15">
      <c r="A26" s="106">
        <f>IFERROR(IF(TRIM($I26)="",1001,0),3)</f>
        <v>1001</v>
      </c>
      <c r="B26" s="106"/>
      <c r="C26" s="125"/>
      <c r="D26" s="126">
        <v>4</v>
      </c>
      <c r="E26" s="101" t="s">
        <v>25</v>
      </c>
      <c r="I26" s="57"/>
      <c r="J26" s="57"/>
      <c r="K26" s="57"/>
      <c r="L26" s="57"/>
      <c r="M26" s="57"/>
      <c r="N26" s="57"/>
      <c r="O26" s="57"/>
      <c r="P26" s="57"/>
      <c r="Q26" s="70"/>
      <c r="R26" s="57"/>
      <c r="S26" s="57"/>
      <c r="T26" s="57"/>
      <c r="U26" s="57"/>
      <c r="V26" s="57"/>
      <c r="W26" s="57"/>
      <c r="X26" s="57"/>
      <c r="Y26" s="57"/>
      <c r="Z26" s="130"/>
    </row>
    <row r="27" spans="1:26" ht="20.100000000000001" customHeight="1" x14ac:dyDescent="0.15">
      <c r="A27" s="106"/>
      <c r="B27" s="106"/>
      <c r="C27" s="134"/>
      <c r="D27" s="131"/>
      <c r="E27" s="131"/>
      <c r="F27" s="131"/>
      <c r="G27" s="131"/>
      <c r="H27" s="131"/>
      <c r="I27" s="128"/>
      <c r="J27" s="133" t="s">
        <v>75</v>
      </c>
      <c r="K27" s="132"/>
      <c r="L27" s="132"/>
      <c r="M27" s="132"/>
      <c r="N27" s="132"/>
      <c r="O27" s="132"/>
      <c r="P27" s="132"/>
      <c r="Q27" s="135"/>
      <c r="R27" s="132"/>
      <c r="S27" s="132"/>
      <c r="T27" s="132"/>
      <c r="U27" s="132"/>
      <c r="V27" s="132"/>
      <c r="W27" s="132"/>
      <c r="X27" s="132"/>
      <c r="Y27" s="132"/>
      <c r="Z27" s="136"/>
    </row>
    <row r="28" spans="1:26" ht="20.100000000000001" customHeight="1" x14ac:dyDescent="0.15">
      <c r="A28" s="106">
        <f>IFERROR(IF(TRIM($I28)="",1001,0),3)</f>
        <v>1001</v>
      </c>
      <c r="B28" s="106"/>
      <c r="C28" s="125"/>
      <c r="D28" s="126">
        <v>5</v>
      </c>
      <c r="E28" s="101" t="s">
        <v>26</v>
      </c>
      <c r="I28" s="57"/>
      <c r="J28" s="57"/>
      <c r="K28" s="57"/>
      <c r="L28" s="57"/>
      <c r="M28" s="57"/>
      <c r="N28" s="57"/>
      <c r="O28" s="57"/>
      <c r="P28" s="57"/>
      <c r="Q28" s="57"/>
      <c r="R28" s="57"/>
      <c r="S28" s="57"/>
      <c r="T28" s="57"/>
      <c r="U28" s="57"/>
      <c r="V28" s="57"/>
      <c r="W28" s="57"/>
      <c r="X28" s="57"/>
      <c r="Y28" s="57"/>
      <c r="Z28" s="130"/>
    </row>
    <row r="29" spans="1:26" ht="20.100000000000001" customHeight="1" x14ac:dyDescent="0.15">
      <c r="A29" s="106"/>
      <c r="B29" s="106"/>
      <c r="C29" s="134"/>
      <c r="D29" s="131"/>
      <c r="E29" s="131"/>
      <c r="F29" s="131"/>
      <c r="G29" s="131"/>
      <c r="H29" s="131"/>
      <c r="I29" s="128"/>
      <c r="J29" s="133" t="s">
        <v>27</v>
      </c>
      <c r="K29" s="132"/>
      <c r="L29" s="132"/>
      <c r="M29" s="132"/>
      <c r="N29" s="132"/>
      <c r="O29" s="132"/>
      <c r="P29" s="132"/>
      <c r="Q29" s="132"/>
      <c r="R29" s="132"/>
      <c r="S29" s="132"/>
      <c r="T29" s="132"/>
      <c r="U29" s="132"/>
      <c r="V29" s="132"/>
      <c r="W29" s="132"/>
      <c r="X29" s="132"/>
      <c r="Y29" s="132"/>
      <c r="Z29" s="136"/>
    </row>
    <row r="30" spans="1:26" ht="20.100000000000001" customHeight="1" x14ac:dyDescent="0.15">
      <c r="A30" s="106">
        <f>IFERROR(IF(OR(TRIM($I30)="", NOT(OR(IFERROR(SEARCH(" ",$I30),0)&gt;0, IFERROR(SEARCH("　",$I30),0)&gt;0))),1001,0),3)</f>
        <v>1001</v>
      </c>
      <c r="B30" s="106"/>
      <c r="C30" s="125"/>
      <c r="D30" s="126">
        <v>6</v>
      </c>
      <c r="E30" s="101" t="s">
        <v>28</v>
      </c>
      <c r="I30" s="57"/>
      <c r="J30" s="57"/>
      <c r="K30" s="57"/>
      <c r="L30" s="57"/>
      <c r="M30" s="57"/>
      <c r="N30" s="57"/>
      <c r="O30" s="57"/>
      <c r="P30" s="57"/>
      <c r="Q30" s="57"/>
      <c r="R30" s="57"/>
      <c r="S30" s="57"/>
      <c r="T30" s="57"/>
      <c r="U30" s="57"/>
      <c r="V30" s="57"/>
      <c r="W30" s="57"/>
      <c r="X30" s="57"/>
      <c r="Y30" s="57"/>
      <c r="Z30" s="130"/>
    </row>
    <row r="31" spans="1:26" ht="20.100000000000001" customHeight="1" x14ac:dyDescent="0.15">
      <c r="A31" s="106"/>
      <c r="B31" s="106"/>
      <c r="C31" s="134"/>
      <c r="D31" s="131"/>
      <c r="E31" s="131"/>
      <c r="F31" s="131"/>
      <c r="G31" s="131"/>
      <c r="H31" s="131"/>
      <c r="I31" s="137"/>
      <c r="J31" s="133" t="s">
        <v>29</v>
      </c>
      <c r="K31" s="133"/>
      <c r="L31" s="133"/>
      <c r="M31" s="133"/>
      <c r="N31" s="133"/>
      <c r="O31" s="133"/>
      <c r="P31" s="133"/>
      <c r="Q31" s="133"/>
      <c r="R31" s="133"/>
      <c r="S31" s="133"/>
      <c r="T31" s="133"/>
      <c r="U31" s="133"/>
      <c r="V31" s="133"/>
      <c r="W31" s="133"/>
      <c r="X31" s="133"/>
      <c r="Y31" s="133"/>
      <c r="Z31" s="136"/>
    </row>
    <row r="32" spans="1:26" ht="20.100000000000001" customHeight="1" x14ac:dyDescent="0.15">
      <c r="A32" s="106">
        <f>IFERROR(IF(OR(TRIM($I32)="", NOT(OR(IFERROR(SEARCH(" ",$I32),0)&gt;0, IFERROR(SEARCH("　",$I32),0)&gt;0))),1001,0),3)</f>
        <v>1001</v>
      </c>
      <c r="B32" s="106"/>
      <c r="C32" s="125"/>
      <c r="D32" s="126">
        <v>7</v>
      </c>
      <c r="E32" s="101" t="s">
        <v>30</v>
      </c>
      <c r="I32" s="57"/>
      <c r="J32" s="57"/>
      <c r="K32" s="57"/>
      <c r="L32" s="57"/>
      <c r="M32" s="57"/>
      <c r="N32" s="57"/>
      <c r="O32" s="57"/>
      <c r="P32" s="57"/>
      <c r="Q32" s="57"/>
      <c r="R32" s="57"/>
      <c r="S32" s="57"/>
      <c r="T32" s="57"/>
      <c r="U32" s="57"/>
      <c r="V32" s="57"/>
      <c r="W32" s="57"/>
      <c r="X32" s="57"/>
      <c r="Y32" s="57"/>
      <c r="Z32" s="130"/>
    </row>
    <row r="33" spans="1:27" ht="20.100000000000001" customHeight="1" x14ac:dyDescent="0.15">
      <c r="A33" s="106"/>
      <c r="B33" s="106"/>
      <c r="C33" s="134"/>
      <c r="D33" s="131"/>
      <c r="E33" s="131"/>
      <c r="F33" s="131"/>
      <c r="G33" s="131"/>
      <c r="H33" s="131"/>
      <c r="I33" s="137"/>
      <c r="J33" s="133" t="s">
        <v>31</v>
      </c>
      <c r="K33" s="133"/>
      <c r="L33" s="133"/>
      <c r="M33" s="133"/>
      <c r="N33" s="133"/>
      <c r="O33" s="133"/>
      <c r="P33" s="133"/>
      <c r="Q33" s="133"/>
      <c r="R33" s="133"/>
      <c r="S33" s="133"/>
      <c r="T33" s="133"/>
      <c r="U33" s="133"/>
      <c r="V33" s="133"/>
      <c r="W33" s="133"/>
      <c r="X33" s="133"/>
      <c r="Y33" s="133"/>
      <c r="Z33" s="130"/>
    </row>
    <row r="34" spans="1:27" ht="20.100000000000001" customHeight="1" x14ac:dyDescent="0.15">
      <c r="A34" s="106">
        <f>IFERROR(IF(NOT(AND(TRIM($I34)&lt;&gt;"",ISNUMBER(VALUE(SUBSTITUTE($I34,"-",""))), IFERROR(SEARCH("-",$I34),0)&gt;0)),1001,0),3)</f>
        <v>1001</v>
      </c>
      <c r="B34" s="106"/>
      <c r="C34" s="125"/>
      <c r="D34" s="126">
        <v>8</v>
      </c>
      <c r="E34" s="101" t="s">
        <v>32</v>
      </c>
      <c r="I34" s="57"/>
      <c r="J34" s="57"/>
      <c r="K34" s="57"/>
      <c r="L34" s="57"/>
      <c r="M34" s="57"/>
      <c r="O34" s="138" t="s">
        <v>33</v>
      </c>
      <c r="P34" s="1"/>
      <c r="Q34" s="101" t="s">
        <v>34</v>
      </c>
      <c r="Y34" s="132"/>
      <c r="Z34" s="130"/>
    </row>
    <row r="35" spans="1:27" ht="20.100000000000001" customHeight="1" x14ac:dyDescent="0.15">
      <c r="A35" s="106"/>
      <c r="B35" s="106"/>
      <c r="C35" s="134"/>
      <c r="D35" s="131"/>
      <c r="E35" s="131"/>
      <c r="F35" s="131"/>
      <c r="G35" s="131"/>
      <c r="H35" s="131"/>
      <c r="I35" s="128"/>
      <c r="J35" s="133" t="s">
        <v>35</v>
      </c>
      <c r="K35" s="132"/>
      <c r="L35" s="132"/>
      <c r="M35" s="132"/>
      <c r="N35" s="132"/>
      <c r="O35" s="132"/>
      <c r="P35" s="132"/>
      <c r="Q35" s="132"/>
      <c r="R35" s="132"/>
      <c r="S35" s="132"/>
      <c r="T35" s="132"/>
      <c r="U35" s="132"/>
      <c r="V35" s="132"/>
      <c r="W35" s="132"/>
      <c r="X35" s="132"/>
      <c r="Y35" s="132"/>
      <c r="Z35" s="130"/>
    </row>
    <row r="36" spans="1:27" ht="20.100000000000001" customHeight="1" x14ac:dyDescent="0.15">
      <c r="A36" s="106">
        <f>IFERROR(IF(AND(TRIM($I36)&lt;&gt;"", NOT(AND(ISNUMBER(VALUE(SUBSTITUTE($I36,"-",""))), IFERROR(SEARCH("-",$I36),0)&gt;0))),1001,0),3)</f>
        <v>0</v>
      </c>
      <c r="B36" s="106"/>
      <c r="C36" s="125"/>
      <c r="D36" s="126">
        <v>9</v>
      </c>
      <c r="E36" s="101" t="s">
        <v>36</v>
      </c>
      <c r="I36" s="57"/>
      <c r="J36" s="57"/>
      <c r="K36" s="57"/>
      <c r="L36" s="57"/>
      <c r="M36" s="57"/>
      <c r="N36" s="132"/>
      <c r="O36" s="132"/>
      <c r="P36" s="132"/>
      <c r="Q36" s="132"/>
      <c r="R36" s="132"/>
      <c r="S36" s="132"/>
      <c r="T36" s="132"/>
      <c r="U36" s="132"/>
      <c r="V36" s="132"/>
      <c r="W36" s="132"/>
      <c r="X36" s="132"/>
      <c r="Y36" s="132"/>
      <c r="Z36" s="130"/>
    </row>
    <row r="37" spans="1:27" ht="20.100000000000001" customHeight="1" x14ac:dyDescent="0.15">
      <c r="A37" s="106"/>
      <c r="B37" s="106"/>
      <c r="C37" s="134"/>
      <c r="D37" s="131"/>
      <c r="E37" s="131"/>
      <c r="F37" s="131"/>
      <c r="G37" s="131"/>
      <c r="H37" s="131"/>
      <c r="I37" s="128"/>
      <c r="J37" s="133" t="s">
        <v>35</v>
      </c>
      <c r="K37" s="132"/>
      <c r="L37" s="132"/>
      <c r="M37" s="132"/>
      <c r="N37" s="132"/>
      <c r="O37" s="132"/>
      <c r="P37" s="132"/>
      <c r="Q37" s="132"/>
      <c r="R37" s="132"/>
      <c r="S37" s="132"/>
      <c r="T37" s="132"/>
      <c r="U37" s="132"/>
      <c r="V37" s="132"/>
      <c r="W37" s="132"/>
      <c r="X37" s="132"/>
      <c r="Y37" s="132"/>
      <c r="Z37" s="130"/>
    </row>
    <row r="38" spans="1:27" ht="20.100000000000001" customHeight="1" x14ac:dyDescent="0.15">
      <c r="A38" s="106">
        <f>IFERROR(IF(NOT(IFERROR(SEARCH("@",$I38),0)&gt;0),1001,0),3)</f>
        <v>1001</v>
      </c>
      <c r="B38" s="106"/>
      <c r="C38" s="134"/>
      <c r="D38" s="126">
        <v>10</v>
      </c>
      <c r="E38" s="101" t="s">
        <v>37</v>
      </c>
      <c r="I38" s="57"/>
      <c r="J38" s="57"/>
      <c r="K38" s="57"/>
      <c r="L38" s="57"/>
      <c r="M38" s="57"/>
      <c r="N38" s="57"/>
      <c r="O38" s="57"/>
      <c r="P38" s="57"/>
      <c r="Q38" s="58"/>
      <c r="R38" s="57"/>
      <c r="S38" s="57"/>
      <c r="T38" s="57"/>
      <c r="U38" s="57"/>
      <c r="V38" s="57"/>
      <c r="W38" s="57"/>
      <c r="X38" s="57"/>
      <c r="Y38" s="57"/>
      <c r="Z38" s="130"/>
    </row>
    <row r="39" spans="1:27" ht="20.100000000000001" customHeight="1" x14ac:dyDescent="0.15">
      <c r="A39" s="106"/>
      <c r="B39" s="106"/>
      <c r="C39" s="134"/>
      <c r="D39" s="126"/>
      <c r="I39" s="128"/>
      <c r="J39" s="139" t="s">
        <v>438</v>
      </c>
      <c r="K39" s="140"/>
      <c r="L39" s="133"/>
      <c r="M39" s="133"/>
      <c r="N39" s="133"/>
      <c r="O39" s="133"/>
      <c r="P39" s="133"/>
      <c r="Q39" s="141"/>
      <c r="R39" s="133"/>
      <c r="S39" s="133"/>
      <c r="T39" s="133"/>
      <c r="U39" s="133"/>
      <c r="V39" s="133"/>
      <c r="W39" s="133"/>
      <c r="X39" s="133"/>
      <c r="Y39" s="133"/>
      <c r="Z39" s="131"/>
      <c r="AA39" s="142"/>
    </row>
    <row r="40" spans="1:27" ht="20.100000000000001" customHeight="1" x14ac:dyDescent="0.15">
      <c r="A40" s="106">
        <f>IFERROR(IF(AND($I40&lt;&gt;"一致する", $I40&lt;&gt;"一致しない"),1001,0),3)</f>
        <v>0</v>
      </c>
      <c r="B40" s="106"/>
      <c r="C40" s="125"/>
      <c r="D40" s="126">
        <v>11</v>
      </c>
      <c r="E40" s="101" t="s">
        <v>38</v>
      </c>
      <c r="I40" s="57" t="s">
        <v>39</v>
      </c>
      <c r="J40" s="57"/>
      <c r="K40" s="57"/>
      <c r="L40" s="57"/>
      <c r="M40" s="57"/>
      <c r="N40" s="131"/>
      <c r="O40" s="131"/>
      <c r="P40" s="131"/>
      <c r="Q40" s="131"/>
      <c r="R40" s="131"/>
      <c r="S40" s="131"/>
      <c r="T40" s="131"/>
      <c r="U40" s="131"/>
      <c r="V40" s="131"/>
      <c r="W40" s="131"/>
      <c r="X40" s="131"/>
      <c r="Y40" s="131"/>
      <c r="Z40" s="130"/>
      <c r="AA40" s="131"/>
    </row>
    <row r="41" spans="1:27" ht="20.100000000000001" customHeight="1" x14ac:dyDescent="0.15">
      <c r="A41" s="106"/>
      <c r="B41" s="106"/>
      <c r="C41" s="134"/>
      <c r="D41" s="131"/>
      <c r="E41" s="131"/>
      <c r="F41" s="131"/>
      <c r="G41" s="131"/>
      <c r="H41" s="131"/>
      <c r="I41" s="137"/>
      <c r="J41" s="143" t="s">
        <v>70</v>
      </c>
      <c r="K41" s="133"/>
      <c r="L41" s="133"/>
      <c r="M41" s="133"/>
      <c r="N41" s="133"/>
      <c r="O41" s="133"/>
      <c r="P41" s="133"/>
      <c r="Q41" s="133"/>
      <c r="R41" s="133"/>
      <c r="S41" s="133"/>
      <c r="T41" s="133"/>
      <c r="U41" s="133"/>
      <c r="V41" s="133"/>
      <c r="W41" s="133"/>
      <c r="X41" s="133"/>
      <c r="Y41" s="133"/>
      <c r="Z41" s="144"/>
      <c r="AA41" s="131"/>
    </row>
    <row r="42" spans="1:27" ht="20.100000000000001" customHeight="1" x14ac:dyDescent="0.15">
      <c r="A42" s="106"/>
      <c r="B42" s="106"/>
      <c r="C42" s="145"/>
      <c r="D42" s="146"/>
      <c r="E42" s="146"/>
      <c r="F42" s="146"/>
      <c r="G42" s="146"/>
      <c r="H42" s="146"/>
      <c r="I42" s="147"/>
      <c r="J42" s="147"/>
      <c r="K42" s="148"/>
      <c r="L42" s="147"/>
      <c r="M42" s="147"/>
      <c r="N42" s="147"/>
      <c r="O42" s="147"/>
      <c r="P42" s="147"/>
      <c r="Q42" s="147"/>
      <c r="R42" s="147"/>
      <c r="S42" s="147"/>
      <c r="T42" s="147"/>
      <c r="U42" s="147"/>
      <c r="V42" s="147"/>
      <c r="W42" s="147"/>
      <c r="X42" s="147"/>
      <c r="Y42" s="147"/>
      <c r="Z42" s="149"/>
    </row>
    <row r="43" spans="1:27" ht="15" customHeight="1" x14ac:dyDescent="0.15">
      <c r="A43" s="106"/>
      <c r="B43" s="106"/>
      <c r="C43" s="131"/>
      <c r="D43" s="131"/>
      <c r="E43" s="131"/>
      <c r="F43" s="131"/>
      <c r="G43" s="131"/>
      <c r="H43" s="131"/>
      <c r="I43" s="150"/>
      <c r="J43" s="151"/>
      <c r="K43" s="151"/>
      <c r="L43" s="151"/>
      <c r="M43" s="151"/>
      <c r="N43" s="151"/>
      <c r="O43" s="151"/>
      <c r="P43" s="151"/>
      <c r="Q43" s="151"/>
      <c r="R43" s="151"/>
      <c r="S43" s="151"/>
      <c r="T43" s="151"/>
      <c r="U43" s="151"/>
      <c r="V43" s="151"/>
      <c r="W43" s="151"/>
      <c r="X43" s="151"/>
      <c r="Y43" s="151"/>
      <c r="Z43" s="131"/>
    </row>
    <row r="44" spans="1:27" ht="15.95" hidden="1" customHeight="1" x14ac:dyDescent="0.15">
      <c r="A44" s="106"/>
      <c r="B44" s="106"/>
      <c r="C44" s="131"/>
      <c r="D44" s="131"/>
      <c r="E44" s="131"/>
      <c r="F44" s="131"/>
      <c r="G44" s="131"/>
      <c r="H44" s="131"/>
      <c r="I44" s="151"/>
      <c r="J44" s="131"/>
      <c r="K44" s="131"/>
      <c r="L44" s="131"/>
      <c r="M44" s="131"/>
      <c r="N44" s="131"/>
      <c r="O44" s="131"/>
      <c r="P44" s="131"/>
      <c r="Q44" s="131"/>
      <c r="R44" s="131"/>
      <c r="S44" s="131"/>
      <c r="T44" s="131"/>
      <c r="U44" s="131"/>
      <c r="V44" s="131"/>
      <c r="W44" s="131"/>
      <c r="X44" s="131"/>
      <c r="Y44" s="131"/>
      <c r="Z44" s="131"/>
    </row>
    <row r="45" spans="1:27" ht="15.95" hidden="1" customHeight="1" x14ac:dyDescent="0.15">
      <c r="A45" s="106"/>
      <c r="B45" s="106"/>
      <c r="C45" s="131"/>
      <c r="D45" s="131"/>
      <c r="E45" s="131"/>
      <c r="F45" s="131"/>
      <c r="G45" s="131"/>
      <c r="H45" s="131"/>
      <c r="I45" s="151"/>
      <c r="J45" s="131"/>
      <c r="K45" s="131"/>
      <c r="L45" s="131"/>
      <c r="M45" s="131"/>
      <c r="N45" s="131"/>
      <c r="O45" s="131"/>
      <c r="P45" s="131"/>
      <c r="Q45" s="131"/>
      <c r="R45" s="131"/>
      <c r="S45" s="131"/>
      <c r="T45" s="131"/>
      <c r="U45" s="131"/>
      <c r="V45" s="131"/>
      <c r="W45" s="131"/>
      <c r="X45" s="131"/>
      <c r="Y45" s="131"/>
      <c r="Z45" s="131"/>
    </row>
    <row r="46" spans="1:27" ht="15.95" hidden="1" customHeight="1" x14ac:dyDescent="0.15">
      <c r="A46" s="106"/>
      <c r="B46" s="106"/>
      <c r="C46" s="131"/>
      <c r="D46" s="131"/>
      <c r="E46" s="131"/>
      <c r="F46" s="131"/>
      <c r="G46" s="131"/>
      <c r="H46" s="131"/>
      <c r="I46" s="151"/>
      <c r="J46" s="131"/>
      <c r="K46" s="131"/>
      <c r="L46" s="131"/>
      <c r="M46" s="131"/>
      <c r="N46" s="131"/>
      <c r="O46" s="131"/>
      <c r="P46" s="131"/>
      <c r="Q46" s="131"/>
      <c r="R46" s="131"/>
      <c r="S46" s="131"/>
      <c r="T46" s="131"/>
      <c r="U46" s="131"/>
      <c r="V46" s="131"/>
      <c r="W46" s="131"/>
      <c r="X46" s="131"/>
      <c r="Y46" s="131"/>
      <c r="Z46" s="131"/>
    </row>
    <row r="47" spans="1:27" ht="15.95" hidden="1" customHeight="1" x14ac:dyDescent="0.15">
      <c r="A47" s="106"/>
      <c r="B47" s="106"/>
      <c r="C47" s="131"/>
      <c r="D47" s="131"/>
      <c r="E47" s="131"/>
      <c r="F47" s="131"/>
      <c r="G47" s="131"/>
      <c r="H47" s="131"/>
      <c r="I47" s="151"/>
      <c r="J47" s="131"/>
      <c r="K47" s="131"/>
      <c r="L47" s="131"/>
      <c r="M47" s="131"/>
      <c r="N47" s="131"/>
      <c r="O47" s="131"/>
      <c r="P47" s="131"/>
      <c r="Q47" s="131"/>
      <c r="R47" s="131"/>
      <c r="S47" s="131"/>
      <c r="T47" s="131"/>
      <c r="U47" s="131"/>
      <c r="V47" s="131"/>
      <c r="W47" s="131"/>
      <c r="X47" s="131"/>
      <c r="Y47" s="131"/>
      <c r="Z47" s="131"/>
    </row>
    <row r="48" spans="1:27" ht="15.95" hidden="1" customHeight="1" x14ac:dyDescent="0.15">
      <c r="A48" s="106"/>
      <c r="B48" s="106"/>
      <c r="C48" s="131"/>
      <c r="D48" s="131"/>
      <c r="E48" s="131"/>
      <c r="F48" s="131"/>
      <c r="G48" s="131"/>
      <c r="H48" s="131"/>
      <c r="I48" s="151"/>
      <c r="J48" s="131"/>
      <c r="K48" s="131"/>
      <c r="L48" s="131"/>
      <c r="M48" s="131"/>
      <c r="N48" s="131"/>
      <c r="O48" s="131"/>
      <c r="P48" s="131"/>
      <c r="Q48" s="131"/>
      <c r="R48" s="131"/>
      <c r="S48" s="131"/>
      <c r="T48" s="131"/>
      <c r="U48" s="131"/>
      <c r="V48" s="131"/>
      <c r="W48" s="131"/>
      <c r="X48" s="131"/>
      <c r="Y48" s="131"/>
      <c r="Z48" s="131"/>
    </row>
    <row r="49" spans="1:26" ht="15.95" hidden="1" customHeight="1" x14ac:dyDescent="0.15">
      <c r="A49" s="106"/>
      <c r="B49" s="106"/>
      <c r="C49" s="131"/>
      <c r="D49" s="131"/>
      <c r="E49" s="131"/>
      <c r="F49" s="131"/>
      <c r="G49" s="131"/>
      <c r="H49" s="131"/>
      <c r="I49" s="151"/>
      <c r="J49" s="131"/>
      <c r="K49" s="131"/>
      <c r="L49" s="131"/>
      <c r="M49" s="131"/>
      <c r="N49" s="131"/>
      <c r="O49" s="131"/>
      <c r="P49" s="131"/>
      <c r="Q49" s="131"/>
      <c r="R49" s="131"/>
      <c r="S49" s="131"/>
      <c r="T49" s="131"/>
      <c r="U49" s="131"/>
      <c r="V49" s="131"/>
      <c r="W49" s="131"/>
      <c r="X49" s="131"/>
      <c r="Y49" s="131"/>
      <c r="Z49" s="131"/>
    </row>
    <row r="50" spans="1:26" ht="15.95" hidden="1" customHeight="1" x14ac:dyDescent="0.15">
      <c r="A50" s="106"/>
      <c r="B50" s="106"/>
      <c r="C50" s="131"/>
      <c r="D50" s="131"/>
      <c r="E50" s="131"/>
      <c r="F50" s="131"/>
      <c r="G50" s="131"/>
      <c r="H50" s="131"/>
      <c r="I50" s="151"/>
      <c r="J50" s="131"/>
      <c r="K50" s="131"/>
      <c r="L50" s="131"/>
      <c r="M50" s="131"/>
      <c r="N50" s="131"/>
      <c r="O50" s="131"/>
      <c r="P50" s="131"/>
      <c r="Q50" s="131"/>
      <c r="R50" s="131"/>
      <c r="S50" s="131"/>
      <c r="T50" s="131"/>
      <c r="U50" s="131"/>
      <c r="V50" s="131"/>
      <c r="W50" s="131"/>
      <c r="X50" s="131"/>
      <c r="Y50" s="131"/>
      <c r="Z50" s="131"/>
    </row>
    <row r="51" spans="1:26" ht="15.95" hidden="1" customHeight="1" x14ac:dyDescent="0.15">
      <c r="A51" s="106"/>
      <c r="B51" s="106"/>
      <c r="C51" s="131"/>
      <c r="D51" s="131"/>
      <c r="E51" s="131"/>
      <c r="F51" s="131"/>
      <c r="G51" s="131"/>
      <c r="H51" s="131"/>
      <c r="I51" s="151"/>
      <c r="J51" s="131"/>
      <c r="K51" s="131"/>
      <c r="L51" s="131"/>
      <c r="M51" s="131"/>
      <c r="N51" s="131"/>
      <c r="O51" s="131"/>
      <c r="P51" s="131"/>
      <c r="Q51" s="131"/>
      <c r="R51" s="131"/>
      <c r="S51" s="131"/>
      <c r="T51" s="131"/>
      <c r="U51" s="131"/>
      <c r="V51" s="131"/>
      <c r="W51" s="131"/>
      <c r="X51" s="131"/>
      <c r="Y51" s="131"/>
      <c r="Z51" s="131"/>
    </row>
    <row r="52" spans="1:26" ht="15.95" hidden="1" customHeight="1" x14ac:dyDescent="0.15">
      <c r="A52" s="106"/>
      <c r="B52" s="106"/>
      <c r="C52" s="131"/>
      <c r="D52" s="131"/>
      <c r="E52" s="131"/>
      <c r="F52" s="131"/>
      <c r="G52" s="131"/>
      <c r="H52" s="131"/>
      <c r="I52" s="151"/>
      <c r="J52" s="131"/>
      <c r="K52" s="131"/>
      <c r="L52" s="131"/>
      <c r="M52" s="131"/>
      <c r="N52" s="131"/>
      <c r="O52" s="131"/>
      <c r="P52" s="131"/>
      <c r="Q52" s="131"/>
      <c r="R52" s="131"/>
      <c r="S52" s="131"/>
      <c r="T52" s="131"/>
      <c r="U52" s="131"/>
      <c r="V52" s="131"/>
      <c r="W52" s="131"/>
      <c r="X52" s="131"/>
      <c r="Y52" s="131"/>
      <c r="Z52" s="131"/>
    </row>
    <row r="53" spans="1:26" ht="15.95" hidden="1" customHeight="1" x14ac:dyDescent="0.15">
      <c r="A53" s="106"/>
      <c r="B53" s="106"/>
      <c r="C53" s="131"/>
      <c r="D53" s="131"/>
      <c r="E53" s="131"/>
      <c r="F53" s="131"/>
      <c r="G53" s="131"/>
      <c r="H53" s="131"/>
      <c r="I53" s="151"/>
      <c r="J53" s="131"/>
      <c r="K53" s="131"/>
      <c r="L53" s="131"/>
      <c r="M53" s="131"/>
      <c r="N53" s="131"/>
      <c r="O53" s="131"/>
      <c r="P53" s="131"/>
      <c r="Q53" s="131"/>
      <c r="R53" s="131"/>
      <c r="S53" s="131"/>
      <c r="T53" s="131"/>
      <c r="U53" s="131"/>
      <c r="V53" s="131"/>
      <c r="W53" s="131"/>
      <c r="X53" s="131"/>
      <c r="Y53" s="131"/>
      <c r="Z53" s="131"/>
    </row>
    <row r="54" spans="1:26" ht="15.95" hidden="1" customHeight="1" x14ac:dyDescent="0.15">
      <c r="A54" s="106"/>
      <c r="B54" s="106"/>
      <c r="C54" s="131"/>
      <c r="D54" s="131"/>
      <c r="E54" s="131"/>
      <c r="F54" s="131"/>
      <c r="G54" s="131"/>
      <c r="H54" s="131"/>
      <c r="I54" s="151"/>
      <c r="J54" s="131"/>
      <c r="K54" s="131"/>
      <c r="L54" s="131"/>
      <c r="M54" s="131"/>
      <c r="N54" s="131"/>
      <c r="O54" s="131"/>
      <c r="P54" s="131"/>
      <c r="Q54" s="131"/>
      <c r="R54" s="131"/>
      <c r="S54" s="131"/>
      <c r="T54" s="131"/>
      <c r="U54" s="131"/>
      <c r="V54" s="131"/>
      <c r="W54" s="131"/>
      <c r="X54" s="131"/>
      <c r="Y54" s="131"/>
      <c r="Z54" s="131"/>
    </row>
    <row r="55" spans="1:26" ht="15.95" hidden="1" customHeight="1" x14ac:dyDescent="0.15">
      <c r="A55" s="106"/>
      <c r="B55" s="106"/>
      <c r="C55" s="131"/>
      <c r="D55" s="131"/>
      <c r="E55" s="131"/>
      <c r="F55" s="131"/>
      <c r="G55" s="131"/>
      <c r="H55" s="131"/>
      <c r="I55" s="151"/>
      <c r="J55" s="131"/>
      <c r="K55" s="131"/>
      <c r="L55" s="131"/>
      <c r="M55" s="131"/>
      <c r="N55" s="131"/>
      <c r="O55" s="131"/>
      <c r="P55" s="131"/>
      <c r="Q55" s="131"/>
      <c r="R55" s="131"/>
      <c r="S55" s="131"/>
      <c r="T55" s="131"/>
      <c r="U55" s="131"/>
      <c r="V55" s="131"/>
      <c r="W55" s="131"/>
      <c r="X55" s="131"/>
      <c r="Y55" s="131"/>
      <c r="Z55" s="131"/>
    </row>
    <row r="56" spans="1:26" ht="15.95" hidden="1" customHeight="1" x14ac:dyDescent="0.15">
      <c r="A56" s="106"/>
      <c r="B56" s="106"/>
      <c r="C56" s="131"/>
      <c r="D56" s="131"/>
      <c r="E56" s="131"/>
      <c r="F56" s="131"/>
      <c r="G56" s="131"/>
      <c r="H56" s="131"/>
      <c r="I56" s="151"/>
      <c r="J56" s="131"/>
      <c r="K56" s="131"/>
      <c r="L56" s="131"/>
      <c r="M56" s="131"/>
      <c r="N56" s="131"/>
      <c r="O56" s="131"/>
      <c r="P56" s="131"/>
      <c r="Q56" s="131"/>
      <c r="R56" s="131"/>
      <c r="S56" s="131"/>
      <c r="T56" s="131"/>
      <c r="U56" s="131"/>
      <c r="V56" s="131"/>
      <c r="W56" s="131"/>
      <c r="X56" s="131"/>
      <c r="Y56" s="131"/>
      <c r="Z56" s="131"/>
    </row>
    <row r="57" spans="1:26" ht="15.95" hidden="1" customHeight="1" x14ac:dyDescent="0.15">
      <c r="A57" s="106"/>
      <c r="B57" s="106"/>
      <c r="C57" s="131"/>
      <c r="D57" s="131"/>
      <c r="E57" s="131"/>
      <c r="F57" s="131"/>
      <c r="G57" s="131"/>
      <c r="H57" s="131"/>
      <c r="I57" s="151"/>
      <c r="J57" s="131"/>
      <c r="K57" s="131"/>
      <c r="L57" s="131"/>
      <c r="M57" s="131"/>
      <c r="N57" s="131"/>
      <c r="O57" s="131"/>
      <c r="P57" s="131"/>
      <c r="Q57" s="131"/>
      <c r="R57" s="131"/>
      <c r="S57" s="131"/>
      <c r="T57" s="131"/>
      <c r="U57" s="131"/>
      <c r="V57" s="131"/>
      <c r="W57" s="131"/>
      <c r="X57" s="131"/>
      <c r="Y57" s="131"/>
      <c r="Z57" s="131"/>
    </row>
    <row r="58" spans="1:26" ht="15.95" hidden="1" customHeight="1" x14ac:dyDescent="0.15">
      <c r="A58" s="106"/>
      <c r="B58" s="106"/>
      <c r="C58" s="131"/>
      <c r="D58" s="131"/>
      <c r="E58" s="131"/>
      <c r="F58" s="131"/>
      <c r="G58" s="131"/>
      <c r="H58" s="131"/>
      <c r="I58" s="151"/>
      <c r="J58" s="131"/>
      <c r="K58" s="131"/>
      <c r="L58" s="131"/>
      <c r="M58" s="131"/>
      <c r="N58" s="131"/>
      <c r="O58" s="131"/>
      <c r="P58" s="131"/>
      <c r="Q58" s="131"/>
      <c r="R58" s="131"/>
      <c r="S58" s="131"/>
      <c r="T58" s="131"/>
      <c r="U58" s="131"/>
      <c r="V58" s="131"/>
      <c r="W58" s="131"/>
      <c r="X58" s="131"/>
      <c r="Y58" s="131"/>
      <c r="Z58" s="131"/>
    </row>
    <row r="59" spans="1:26" ht="15" customHeight="1" x14ac:dyDescent="0.15">
      <c r="A59" s="106"/>
      <c r="B59" s="106"/>
      <c r="C59" s="131"/>
      <c r="D59" s="131"/>
      <c r="E59" s="131"/>
      <c r="F59" s="131"/>
      <c r="G59" s="131"/>
      <c r="H59" s="131"/>
      <c r="I59" s="151"/>
      <c r="J59" s="131"/>
      <c r="K59" s="131"/>
      <c r="L59" s="131"/>
      <c r="M59" s="131"/>
      <c r="N59" s="131"/>
      <c r="O59" s="131"/>
      <c r="P59" s="131"/>
      <c r="Q59" s="131"/>
      <c r="R59" s="131"/>
      <c r="S59" s="131"/>
      <c r="T59" s="131"/>
      <c r="U59" s="131"/>
      <c r="V59" s="131"/>
      <c r="W59" s="131"/>
      <c r="X59" s="131"/>
      <c r="Y59" s="131"/>
      <c r="Z59" s="131"/>
    </row>
    <row r="60" spans="1:26" ht="20.100000000000001" customHeight="1" x14ac:dyDescent="0.15">
      <c r="A60" s="106"/>
      <c r="B60" s="106"/>
      <c r="C60" s="118" t="s">
        <v>40</v>
      </c>
      <c r="D60" s="119"/>
      <c r="E60" s="119"/>
      <c r="F60" s="119"/>
      <c r="G60" s="119"/>
      <c r="H60" s="120"/>
      <c r="I60" s="152"/>
    </row>
    <row r="61" spans="1:26" ht="15" customHeight="1" x14ac:dyDescent="0.15">
      <c r="A61" s="106"/>
      <c r="B61" s="106"/>
      <c r="C61" s="121"/>
      <c r="D61" s="122"/>
      <c r="E61" s="122"/>
      <c r="F61" s="122"/>
      <c r="G61" s="122"/>
      <c r="H61" s="122"/>
      <c r="I61" s="123"/>
      <c r="J61" s="123"/>
      <c r="K61" s="123"/>
      <c r="L61" s="123"/>
      <c r="M61" s="123"/>
      <c r="N61" s="123"/>
      <c r="O61" s="123"/>
      <c r="P61" s="123"/>
      <c r="Q61" s="123"/>
      <c r="R61" s="123"/>
      <c r="S61" s="123"/>
      <c r="T61" s="123"/>
      <c r="U61" s="123"/>
      <c r="V61" s="123"/>
      <c r="W61" s="123"/>
      <c r="X61" s="123"/>
      <c r="Y61" s="123"/>
      <c r="Z61" s="124"/>
    </row>
    <row r="62" spans="1:26" ht="20.100000000000001" customHeight="1" x14ac:dyDescent="0.15">
      <c r="A62" s="106"/>
      <c r="B62" s="106"/>
      <c r="C62" s="121"/>
      <c r="D62" s="153" t="s">
        <v>41</v>
      </c>
      <c r="E62" s="153"/>
      <c r="F62" s="153"/>
      <c r="G62" s="153"/>
      <c r="H62" s="153"/>
      <c r="I62" s="153"/>
      <c r="J62" s="153"/>
      <c r="K62" s="153"/>
      <c r="L62" s="153"/>
      <c r="M62" s="153"/>
      <c r="N62" s="153"/>
      <c r="O62" s="153"/>
      <c r="P62" s="153"/>
      <c r="Q62" s="153"/>
      <c r="R62" s="153"/>
      <c r="S62" s="153"/>
      <c r="T62" s="153"/>
      <c r="U62" s="153"/>
      <c r="V62" s="153"/>
      <c r="W62" s="153"/>
      <c r="X62" s="153"/>
      <c r="Y62" s="153"/>
      <c r="Z62" s="130"/>
    </row>
    <row r="63" spans="1:26" ht="20.100000000000001" customHeight="1" x14ac:dyDescent="0.15">
      <c r="A63" s="106">
        <f>IFERROR(IF(AND($I63&lt;&gt;"しない", $I63&lt;&gt;"する"),1001,0),3)</f>
        <v>1001</v>
      </c>
      <c r="B63" s="106"/>
      <c r="C63" s="125"/>
      <c r="D63" s="126">
        <v>1</v>
      </c>
      <c r="E63" s="131" t="s">
        <v>42</v>
      </c>
      <c r="F63" s="131"/>
      <c r="G63" s="131"/>
      <c r="H63" s="131"/>
      <c r="I63" s="57"/>
      <c r="J63" s="57"/>
      <c r="K63" s="57"/>
      <c r="L63" s="57"/>
      <c r="M63" s="57"/>
      <c r="N63" s="131"/>
      <c r="O63" s="131"/>
      <c r="P63" s="131"/>
      <c r="Q63" s="131"/>
      <c r="R63" s="131"/>
      <c r="S63" s="131"/>
      <c r="T63" s="131"/>
      <c r="U63" s="131"/>
      <c r="V63" s="131"/>
      <c r="W63" s="131"/>
      <c r="X63" s="131"/>
      <c r="Y63" s="131"/>
      <c r="Z63" s="130"/>
    </row>
    <row r="64" spans="1:26" ht="20.100000000000001" customHeight="1" x14ac:dyDescent="0.15">
      <c r="A64" s="106"/>
      <c r="B64" s="106"/>
      <c r="C64" s="125"/>
      <c r="D64" s="131"/>
      <c r="E64" s="131"/>
      <c r="F64" s="131"/>
      <c r="G64" s="131"/>
      <c r="H64" s="131"/>
      <c r="I64" s="137"/>
      <c r="J64" s="133" t="s">
        <v>7</v>
      </c>
      <c r="K64" s="132"/>
      <c r="L64" s="132"/>
      <c r="M64" s="132"/>
      <c r="N64" s="132"/>
      <c r="O64" s="132"/>
      <c r="P64" s="132"/>
      <c r="Q64" s="132"/>
      <c r="R64" s="132"/>
      <c r="S64" s="132"/>
      <c r="T64" s="132"/>
      <c r="U64" s="132"/>
      <c r="V64" s="132"/>
      <c r="W64" s="132"/>
      <c r="X64" s="132"/>
      <c r="Y64" s="132"/>
      <c r="Z64" s="130"/>
    </row>
    <row r="65" spans="1:26" ht="20.100000000000001" hidden="1" customHeight="1" x14ac:dyDescent="0.15">
      <c r="A65" s="106"/>
      <c r="B65" s="106"/>
      <c r="C65" s="125"/>
      <c r="D65" s="131"/>
      <c r="E65" s="131"/>
      <c r="F65" s="131"/>
      <c r="G65" s="131"/>
      <c r="H65" s="131"/>
      <c r="I65" s="137"/>
      <c r="J65" s="132"/>
      <c r="K65" s="132"/>
      <c r="L65" s="132"/>
      <c r="M65" s="132"/>
      <c r="N65" s="132"/>
      <c r="O65" s="132"/>
      <c r="P65" s="132"/>
      <c r="Q65" s="132"/>
      <c r="R65" s="132"/>
      <c r="S65" s="132"/>
      <c r="T65" s="132"/>
      <c r="U65" s="132"/>
      <c r="V65" s="132"/>
      <c r="W65" s="132"/>
      <c r="X65" s="132"/>
      <c r="Y65" s="132"/>
      <c r="Z65" s="130"/>
    </row>
    <row r="66" spans="1:26" ht="20.100000000000001" hidden="1" customHeight="1" x14ac:dyDescent="0.15">
      <c r="A66" s="106"/>
      <c r="B66" s="106"/>
      <c r="C66" s="125"/>
      <c r="D66" s="131"/>
      <c r="E66" s="131"/>
      <c r="F66" s="131"/>
      <c r="G66" s="131"/>
      <c r="H66" s="131"/>
      <c r="I66" s="137"/>
      <c r="J66" s="132"/>
      <c r="K66" s="132"/>
      <c r="L66" s="132"/>
      <c r="M66" s="132"/>
      <c r="N66" s="132"/>
      <c r="O66" s="132"/>
      <c r="P66" s="132"/>
      <c r="Q66" s="132"/>
      <c r="R66" s="132"/>
      <c r="S66" s="132"/>
      <c r="T66" s="132"/>
      <c r="U66" s="132"/>
      <c r="V66" s="132"/>
      <c r="W66" s="132"/>
      <c r="X66" s="132"/>
      <c r="Y66" s="132"/>
      <c r="Z66" s="130"/>
    </row>
    <row r="67" spans="1:26" ht="20.100000000000001" hidden="1" customHeight="1" x14ac:dyDescent="0.15">
      <c r="A67" s="106"/>
      <c r="B67" s="106"/>
      <c r="C67" s="125"/>
      <c r="D67" s="131"/>
      <c r="E67" s="131"/>
      <c r="F67" s="131"/>
      <c r="G67" s="131"/>
      <c r="H67" s="131"/>
      <c r="I67" s="137"/>
      <c r="J67" s="132"/>
      <c r="K67" s="132"/>
      <c r="L67" s="132"/>
      <c r="M67" s="132"/>
      <c r="N67" s="132"/>
      <c r="O67" s="132"/>
      <c r="P67" s="132"/>
      <c r="Q67" s="132"/>
      <c r="R67" s="132"/>
      <c r="S67" s="132"/>
      <c r="T67" s="132"/>
      <c r="U67" s="132"/>
      <c r="V67" s="132"/>
      <c r="W67" s="132"/>
      <c r="X67" s="132"/>
      <c r="Y67" s="132"/>
      <c r="Z67" s="130"/>
    </row>
    <row r="68" spans="1:26" ht="20.100000000000001" hidden="1" customHeight="1" x14ac:dyDescent="0.15">
      <c r="A68" s="106"/>
      <c r="B68" s="106"/>
      <c r="C68" s="125"/>
      <c r="D68" s="131"/>
      <c r="E68" s="131"/>
      <c r="F68" s="131"/>
      <c r="G68" s="131"/>
      <c r="H68" s="131"/>
      <c r="I68" s="137"/>
      <c r="J68" s="132"/>
      <c r="K68" s="132"/>
      <c r="L68" s="132"/>
      <c r="M68" s="132"/>
      <c r="N68" s="132"/>
      <c r="O68" s="132"/>
      <c r="P68" s="132"/>
      <c r="Q68" s="132"/>
      <c r="R68" s="132"/>
      <c r="S68" s="132"/>
      <c r="T68" s="132"/>
      <c r="U68" s="132"/>
      <c r="V68" s="132"/>
      <c r="W68" s="132"/>
      <c r="X68" s="132"/>
      <c r="Y68" s="132"/>
      <c r="Z68" s="130"/>
    </row>
    <row r="69" spans="1:26" ht="20.100000000000001" customHeight="1" x14ac:dyDescent="0.15">
      <c r="A69" s="106">
        <f>IFERROR(IF(OR(AND($I63="する",TRIM($I69)=""),AND($I63="しない",NOT(ISBLANK($I69)))),1001,0),3)</f>
        <v>0</v>
      </c>
      <c r="B69" s="106"/>
      <c r="C69" s="125"/>
      <c r="D69" s="126">
        <v>2</v>
      </c>
      <c r="E69" s="101" t="s">
        <v>21</v>
      </c>
      <c r="I69" s="66"/>
      <c r="J69" s="67"/>
      <c r="K69" s="67"/>
      <c r="L69" s="67"/>
      <c r="M69" s="67"/>
      <c r="N69" s="131"/>
      <c r="O69" s="131"/>
      <c r="P69" s="131"/>
      <c r="Q69" s="131"/>
      <c r="R69" s="131"/>
      <c r="S69" s="131"/>
      <c r="T69" s="131"/>
      <c r="U69" s="131"/>
      <c r="V69" s="131"/>
      <c r="W69" s="131"/>
      <c r="X69" s="131"/>
      <c r="Y69" s="131"/>
      <c r="Z69" s="130"/>
    </row>
    <row r="70" spans="1:26" ht="20.100000000000001" customHeight="1" x14ac:dyDescent="0.15">
      <c r="A70" s="106"/>
      <c r="B70" s="106"/>
      <c r="C70" s="125"/>
      <c r="D70" s="126"/>
      <c r="E70" s="131"/>
      <c r="F70" s="131"/>
      <c r="G70" s="131"/>
      <c r="H70" s="131"/>
      <c r="I70" s="128"/>
      <c r="J70" s="133" t="s">
        <v>79</v>
      </c>
      <c r="K70" s="132"/>
      <c r="L70" s="132"/>
      <c r="M70" s="132"/>
      <c r="N70" s="132"/>
      <c r="O70" s="132"/>
      <c r="P70" s="132"/>
      <c r="Q70" s="132"/>
      <c r="R70" s="132"/>
      <c r="S70" s="132"/>
      <c r="T70" s="132"/>
      <c r="U70" s="132"/>
      <c r="V70" s="132"/>
      <c r="W70" s="132"/>
      <c r="X70" s="132"/>
      <c r="Y70" s="132"/>
      <c r="Z70" s="130"/>
    </row>
    <row r="71" spans="1:26" ht="20.100000000000001" customHeight="1" x14ac:dyDescent="0.15">
      <c r="A71" s="106">
        <f>IFERROR(IF(OR(AND($I63="する",AND($I71&lt;&gt;"", OR(ISERROR(FIND("@"&amp;LEFT($I71,3)&amp;"@", 都道府県3))=FALSE, ISERROR(FIND("@"&amp;LEFT($I71,4)&amp;"@",都道府県4))=FALSE))=FALSE),AND($I63="しない",NOT(ISBLANK($I71)))),1001,0),3)</f>
        <v>0</v>
      </c>
      <c r="B71" s="106"/>
      <c r="C71" s="125"/>
      <c r="D71" s="126">
        <v>3</v>
      </c>
      <c r="E71" s="101" t="s">
        <v>22</v>
      </c>
      <c r="I71" s="68"/>
      <c r="J71" s="68"/>
      <c r="K71" s="68"/>
      <c r="L71" s="68"/>
      <c r="M71" s="68"/>
      <c r="N71" s="68"/>
      <c r="O71" s="68"/>
      <c r="P71" s="68"/>
      <c r="Q71" s="69"/>
      <c r="R71" s="68"/>
      <c r="S71" s="68"/>
      <c r="T71" s="68"/>
      <c r="U71" s="68"/>
      <c r="V71" s="68"/>
      <c r="W71" s="68"/>
      <c r="X71" s="68"/>
      <c r="Y71" s="68"/>
      <c r="Z71" s="130"/>
    </row>
    <row r="72" spans="1:26" ht="20.100000000000001" customHeight="1" x14ac:dyDescent="0.15">
      <c r="A72" s="106"/>
      <c r="B72" s="106"/>
      <c r="C72" s="125"/>
      <c r="D72" s="126"/>
      <c r="E72" s="131"/>
      <c r="F72" s="131"/>
      <c r="G72" s="131"/>
      <c r="H72" s="131"/>
      <c r="I72" s="128"/>
      <c r="J72" s="133" t="s">
        <v>23</v>
      </c>
      <c r="K72" s="132"/>
      <c r="L72" s="132"/>
      <c r="M72" s="132"/>
      <c r="N72" s="132"/>
      <c r="O72" s="132"/>
      <c r="P72" s="132"/>
      <c r="Q72" s="132"/>
      <c r="R72" s="132"/>
      <c r="S72" s="132"/>
      <c r="T72" s="132"/>
      <c r="U72" s="132"/>
      <c r="V72" s="132"/>
      <c r="W72" s="132"/>
      <c r="X72" s="132"/>
      <c r="Y72" s="132"/>
      <c r="Z72" s="130"/>
    </row>
    <row r="73" spans="1:26" ht="20.100000000000001" customHeight="1" x14ac:dyDescent="0.15">
      <c r="A73" s="106">
        <f>IFERROR(IF(OR(AND($I63="する",TRIM($I73)=""),AND($I63="しない",NOT(ISBLANK($I73)))),1001,0),3)</f>
        <v>0</v>
      </c>
      <c r="B73" s="106"/>
      <c r="C73" s="125"/>
      <c r="D73" s="126">
        <v>4</v>
      </c>
      <c r="E73" s="101" t="s">
        <v>24</v>
      </c>
      <c r="I73" s="57"/>
      <c r="J73" s="57"/>
      <c r="K73" s="57"/>
      <c r="L73" s="57"/>
      <c r="M73" s="57"/>
      <c r="N73" s="57"/>
      <c r="O73" s="57"/>
      <c r="P73" s="57"/>
      <c r="Q73" s="70"/>
      <c r="R73" s="57"/>
      <c r="S73" s="57"/>
      <c r="T73" s="57"/>
      <c r="U73" s="57"/>
      <c r="V73" s="57"/>
      <c r="W73" s="57"/>
      <c r="X73" s="57"/>
      <c r="Y73" s="57"/>
      <c r="Z73" s="130"/>
    </row>
    <row r="74" spans="1:26" ht="30" customHeight="1" x14ac:dyDescent="0.15">
      <c r="A74" s="106"/>
      <c r="B74" s="106"/>
      <c r="C74" s="134"/>
      <c r="D74" s="131"/>
      <c r="I74" s="128"/>
      <c r="J74" s="154" t="s">
        <v>433</v>
      </c>
      <c r="K74" s="154"/>
      <c r="L74" s="154"/>
      <c r="M74" s="154"/>
      <c r="N74" s="154"/>
      <c r="O74" s="154"/>
      <c r="P74" s="154"/>
      <c r="Q74" s="154"/>
      <c r="R74" s="154"/>
      <c r="S74" s="154"/>
      <c r="T74" s="154"/>
      <c r="U74" s="154"/>
      <c r="V74" s="154"/>
      <c r="W74" s="154"/>
      <c r="X74" s="154"/>
      <c r="Y74" s="154"/>
      <c r="Z74" s="130"/>
    </row>
    <row r="75" spans="1:26" ht="20.100000000000001" customHeight="1" x14ac:dyDescent="0.15">
      <c r="A75" s="106">
        <f>IFERROR(IF(OR(AND($I63="する",TRIM($I75)=""),AND($I63="しない",NOT(ISBLANK($I75)))),1001,0),3)</f>
        <v>0</v>
      </c>
      <c r="B75" s="106"/>
      <c r="C75" s="125"/>
      <c r="D75" s="126">
        <v>5</v>
      </c>
      <c r="E75" s="101" t="s">
        <v>25</v>
      </c>
      <c r="I75" s="57"/>
      <c r="J75" s="57"/>
      <c r="K75" s="57"/>
      <c r="L75" s="57"/>
      <c r="M75" s="57"/>
      <c r="N75" s="57"/>
      <c r="O75" s="57"/>
      <c r="P75" s="57"/>
      <c r="Q75" s="57"/>
      <c r="R75" s="57"/>
      <c r="S75" s="57"/>
      <c r="T75" s="57"/>
      <c r="U75" s="57"/>
      <c r="V75" s="57"/>
      <c r="W75" s="57"/>
      <c r="X75" s="57"/>
      <c r="Y75" s="57"/>
      <c r="Z75" s="130"/>
    </row>
    <row r="76" spans="1:26" ht="30" customHeight="1" x14ac:dyDescent="0.15">
      <c r="A76" s="106"/>
      <c r="B76" s="106"/>
      <c r="C76" s="134"/>
      <c r="D76" s="131"/>
      <c r="E76" s="131"/>
      <c r="F76" s="131"/>
      <c r="G76" s="131"/>
      <c r="H76" s="131"/>
      <c r="I76" s="128"/>
      <c r="J76" s="154" t="s">
        <v>434</v>
      </c>
      <c r="K76" s="154"/>
      <c r="L76" s="154"/>
      <c r="M76" s="154"/>
      <c r="N76" s="154"/>
      <c r="O76" s="154"/>
      <c r="P76" s="154"/>
      <c r="Q76" s="154"/>
      <c r="R76" s="154"/>
      <c r="S76" s="154"/>
      <c r="T76" s="154"/>
      <c r="U76" s="154"/>
      <c r="V76" s="154"/>
      <c r="W76" s="154"/>
      <c r="X76" s="154"/>
      <c r="Y76" s="154"/>
      <c r="Z76" s="130"/>
    </row>
    <row r="77" spans="1:26" ht="20.100000000000001" customHeight="1" x14ac:dyDescent="0.15">
      <c r="A77" s="106">
        <f>IFERROR(IF(OR(AND($I63="する",TRIM($I77)=""),AND($I63="しない",NOT(ISBLANK($I77)))),1001,0),3)</f>
        <v>0</v>
      </c>
      <c r="B77" s="106"/>
      <c r="C77" s="125"/>
      <c r="D77" s="126">
        <v>6</v>
      </c>
      <c r="E77" s="101" t="s">
        <v>43</v>
      </c>
      <c r="I77" s="57"/>
      <c r="J77" s="57"/>
      <c r="K77" s="57"/>
      <c r="L77" s="57"/>
      <c r="M77" s="57"/>
      <c r="N77" s="57"/>
      <c r="O77" s="57"/>
      <c r="P77" s="57"/>
      <c r="Q77" s="57"/>
      <c r="R77" s="57"/>
      <c r="S77" s="57"/>
      <c r="T77" s="57"/>
      <c r="U77" s="57"/>
      <c r="V77" s="57"/>
      <c r="W77" s="57"/>
      <c r="X77" s="57"/>
      <c r="Y77" s="57"/>
      <c r="Z77" s="130"/>
    </row>
    <row r="78" spans="1:26" ht="20.100000000000001" customHeight="1" x14ac:dyDescent="0.15">
      <c r="A78" s="106"/>
      <c r="B78" s="106"/>
      <c r="C78" s="134"/>
      <c r="D78" s="131"/>
      <c r="E78" s="131"/>
      <c r="F78" s="131"/>
      <c r="G78" s="131"/>
      <c r="H78" s="131"/>
      <c r="I78" s="128"/>
      <c r="J78" s="143" t="s">
        <v>44</v>
      </c>
      <c r="K78" s="132"/>
      <c r="L78" s="132"/>
      <c r="M78" s="132"/>
      <c r="N78" s="132"/>
      <c r="O78" s="132"/>
      <c r="P78" s="132"/>
      <c r="Q78" s="132"/>
      <c r="R78" s="132"/>
      <c r="S78" s="132"/>
      <c r="T78" s="132"/>
      <c r="U78" s="132"/>
      <c r="V78" s="132"/>
      <c r="W78" s="132"/>
      <c r="X78" s="132"/>
      <c r="Y78" s="132"/>
      <c r="Z78" s="130"/>
    </row>
    <row r="79" spans="1:26" ht="20.100000000000001" customHeight="1" x14ac:dyDescent="0.15">
      <c r="A79" s="106">
        <f>IFERROR(IF(OR(AND($I63="する",OR(TRIM($I79)="", NOT(OR(IFERROR(SEARCH(" ",$I79),0)&gt;0, IFERROR(SEARCH("　",$I79),0)&gt;0)))),AND($I63="しない",NOT(ISBLANK($I79)))),1001,0),3)</f>
        <v>0</v>
      </c>
      <c r="B79" s="106"/>
      <c r="C79" s="125"/>
      <c r="D79" s="126">
        <v>7</v>
      </c>
      <c r="E79" s="101" t="s">
        <v>45</v>
      </c>
      <c r="I79" s="57"/>
      <c r="J79" s="57"/>
      <c r="K79" s="57"/>
      <c r="L79" s="57"/>
      <c r="M79" s="57"/>
      <c r="N79" s="57"/>
      <c r="O79" s="57"/>
      <c r="P79" s="57"/>
      <c r="Q79" s="57"/>
      <c r="R79" s="57"/>
      <c r="S79" s="57"/>
      <c r="T79" s="57"/>
      <c r="U79" s="57"/>
      <c r="V79" s="57"/>
      <c r="W79" s="57"/>
      <c r="X79" s="57"/>
      <c r="Y79" s="57"/>
      <c r="Z79" s="130"/>
    </row>
    <row r="80" spans="1:26" ht="20.100000000000001" customHeight="1" x14ac:dyDescent="0.15">
      <c r="A80" s="106"/>
      <c r="B80" s="106"/>
      <c r="C80" s="134"/>
      <c r="D80" s="131"/>
      <c r="E80" s="155" t="s">
        <v>46</v>
      </c>
      <c r="F80" s="131"/>
      <c r="G80" s="131"/>
      <c r="H80" s="131"/>
      <c r="I80" s="137"/>
      <c r="J80" s="133" t="s">
        <v>29</v>
      </c>
      <c r="K80" s="133"/>
      <c r="L80" s="133"/>
      <c r="M80" s="133"/>
      <c r="N80" s="133"/>
      <c r="O80" s="133"/>
      <c r="P80" s="133"/>
      <c r="Q80" s="133"/>
      <c r="R80" s="133"/>
      <c r="S80" s="133"/>
      <c r="T80" s="133"/>
      <c r="U80" s="133"/>
      <c r="V80" s="133"/>
      <c r="W80" s="133"/>
      <c r="X80" s="133"/>
      <c r="Y80" s="133"/>
      <c r="Z80" s="130"/>
    </row>
    <row r="81" spans="1:27" ht="20.100000000000001" customHeight="1" x14ac:dyDescent="0.15">
      <c r="A81" s="106">
        <f>IFERROR(IF(OR(AND($I63="する",OR(TRIM($I81)="", NOT(OR(IFERROR(SEARCH(" ",$I81),0)&gt;0, IFERROR(SEARCH("　",$I81),0)&gt;0)))),AND($I63="しない",NOT(ISBLANK($I81)))),1001,0),3)</f>
        <v>0</v>
      </c>
      <c r="B81" s="106"/>
      <c r="C81" s="125"/>
      <c r="D81" s="126">
        <v>8</v>
      </c>
      <c r="E81" s="101" t="s">
        <v>45</v>
      </c>
      <c r="I81" s="57"/>
      <c r="J81" s="57"/>
      <c r="K81" s="57"/>
      <c r="L81" s="57"/>
      <c r="M81" s="57"/>
      <c r="N81" s="57"/>
      <c r="O81" s="57"/>
      <c r="P81" s="57"/>
      <c r="Q81" s="57"/>
      <c r="R81" s="57"/>
      <c r="S81" s="57"/>
      <c r="T81" s="57"/>
      <c r="U81" s="57"/>
      <c r="V81" s="57"/>
      <c r="W81" s="57"/>
      <c r="X81" s="57"/>
      <c r="Y81" s="57"/>
      <c r="Z81" s="130"/>
    </row>
    <row r="82" spans="1:27" ht="20.100000000000001" customHeight="1" x14ac:dyDescent="0.15">
      <c r="A82" s="106"/>
      <c r="B82" s="106"/>
      <c r="C82" s="134"/>
      <c r="D82" s="131"/>
      <c r="E82" s="131"/>
      <c r="F82" s="131"/>
      <c r="G82" s="131"/>
      <c r="H82" s="131"/>
      <c r="I82" s="137"/>
      <c r="J82" s="133" t="s">
        <v>31</v>
      </c>
      <c r="K82" s="133"/>
      <c r="L82" s="133"/>
      <c r="M82" s="133"/>
      <c r="N82" s="133"/>
      <c r="O82" s="133"/>
      <c r="P82" s="133"/>
      <c r="Q82" s="133"/>
      <c r="R82" s="133"/>
      <c r="S82" s="133"/>
      <c r="T82" s="133"/>
      <c r="U82" s="133"/>
      <c r="V82" s="133"/>
      <c r="W82" s="133"/>
      <c r="X82" s="133"/>
      <c r="Y82" s="133"/>
      <c r="Z82" s="130"/>
    </row>
    <row r="83" spans="1:27" ht="20.100000000000001" customHeight="1" x14ac:dyDescent="0.15">
      <c r="A83" s="106">
        <f>IFERROR(IF(OR(AND($I63="する",NOT(AND(TRIM($I83)&lt;&gt;"",ISNUMBER(VALUE(SUBSTITUTE($I83,"-",""))),IFERROR(SEARCH("-",$I83),0)&gt;0))), AND($I63="しない",NOT(ISBLANK($I83)))),1001,0),3)</f>
        <v>0</v>
      </c>
      <c r="B83" s="106"/>
      <c r="C83" s="125"/>
      <c r="D83" s="126">
        <v>9</v>
      </c>
      <c r="E83" s="101" t="s">
        <v>32</v>
      </c>
      <c r="I83" s="57"/>
      <c r="J83" s="57"/>
      <c r="K83" s="57"/>
      <c r="L83" s="57"/>
      <c r="M83" s="57"/>
      <c r="O83" s="138" t="s">
        <v>33</v>
      </c>
      <c r="P83" s="1"/>
      <c r="Q83" s="101" t="s">
        <v>34</v>
      </c>
      <c r="Y83" s="132"/>
      <c r="Z83" s="130"/>
    </row>
    <row r="84" spans="1:27" ht="20.100000000000001" customHeight="1" x14ac:dyDescent="0.15">
      <c r="A84" s="106">
        <f>IFERROR(IF(AND($I63="しない",NOT(ISBLANK($P83))),1001,0),3)</f>
        <v>0</v>
      </c>
      <c r="B84" s="106"/>
      <c r="C84" s="134"/>
      <c r="D84" s="131"/>
      <c r="E84" s="131"/>
      <c r="F84" s="131"/>
      <c r="G84" s="131"/>
      <c r="H84" s="131"/>
      <c r="I84" s="128"/>
      <c r="J84" s="133" t="s">
        <v>35</v>
      </c>
      <c r="K84" s="132"/>
      <c r="L84" s="132"/>
      <c r="M84" s="132"/>
      <c r="N84" s="132"/>
      <c r="O84" s="132"/>
      <c r="P84" s="132"/>
      <c r="Q84" s="132"/>
      <c r="R84" s="132"/>
      <c r="S84" s="132"/>
      <c r="T84" s="132"/>
      <c r="U84" s="132"/>
      <c r="V84" s="132"/>
      <c r="W84" s="132"/>
      <c r="X84" s="132"/>
      <c r="Y84" s="132"/>
      <c r="Z84" s="130"/>
    </row>
    <row r="85" spans="1:27" ht="20.100000000000001" customHeight="1" x14ac:dyDescent="0.15">
      <c r="A85" s="106">
        <f>IFERROR(IF(OR(AND($I63="する",AND(TRIM($I85)&lt;&gt;"",NOT(AND(ISNUMBER(VALUE(SUBSTITUTE($I85,"-",""))),IFERROR(SEARCH("-",$I85),0)&gt;0)))), AND($I63="しない",NOT(ISBLANK($I85)))),1001,0),3)</f>
        <v>0</v>
      </c>
      <c r="B85" s="106"/>
      <c r="C85" s="125"/>
      <c r="D85" s="126">
        <v>10</v>
      </c>
      <c r="E85" s="101" t="s">
        <v>36</v>
      </c>
      <c r="I85" s="57"/>
      <c r="J85" s="57"/>
      <c r="K85" s="57"/>
      <c r="L85" s="57"/>
      <c r="M85" s="57"/>
      <c r="N85" s="132"/>
      <c r="O85" s="132"/>
      <c r="P85" s="132"/>
      <c r="Q85" s="132"/>
      <c r="R85" s="132"/>
      <c r="S85" s="132"/>
      <c r="T85" s="132"/>
      <c r="U85" s="132"/>
      <c r="V85" s="132"/>
      <c r="W85" s="132"/>
      <c r="X85" s="132"/>
      <c r="Y85" s="132"/>
      <c r="Z85" s="130"/>
    </row>
    <row r="86" spans="1:27" ht="20.100000000000001" customHeight="1" x14ac:dyDescent="0.15">
      <c r="A86" s="106"/>
      <c r="B86" s="106"/>
      <c r="C86" s="134"/>
      <c r="D86" s="131"/>
      <c r="E86" s="131"/>
      <c r="F86" s="131"/>
      <c r="G86" s="131"/>
      <c r="H86" s="131"/>
      <c r="I86" s="128"/>
      <c r="J86" s="133" t="s">
        <v>35</v>
      </c>
      <c r="K86" s="132"/>
      <c r="L86" s="132"/>
      <c r="M86" s="132"/>
      <c r="N86" s="132"/>
      <c r="O86" s="132"/>
      <c r="P86" s="132"/>
      <c r="Q86" s="132"/>
      <c r="R86" s="132"/>
      <c r="S86" s="132"/>
      <c r="T86" s="132"/>
      <c r="U86" s="132"/>
      <c r="V86" s="132"/>
      <c r="W86" s="132"/>
      <c r="X86" s="132"/>
      <c r="Y86" s="132"/>
      <c r="Z86" s="130"/>
    </row>
    <row r="87" spans="1:27" ht="20.100000000000001" customHeight="1" x14ac:dyDescent="0.15">
      <c r="A87" s="106">
        <f>IFERROR(IF(OR(AND($I63="する",NOT(IFERROR(SEARCH("@",$I87),0)&gt;0)),AND($I63="しない",NOT(ISBLANK($I87)))),1001,0),3)</f>
        <v>0</v>
      </c>
      <c r="B87" s="106"/>
      <c r="C87" s="134"/>
      <c r="D87" s="126">
        <v>11</v>
      </c>
      <c r="E87" s="101" t="s">
        <v>37</v>
      </c>
      <c r="I87" s="57"/>
      <c r="J87" s="57"/>
      <c r="K87" s="57"/>
      <c r="L87" s="57"/>
      <c r="M87" s="57"/>
      <c r="N87" s="57"/>
      <c r="O87" s="57"/>
      <c r="P87" s="57"/>
      <c r="Q87" s="58"/>
      <c r="R87" s="57"/>
      <c r="S87" s="57"/>
      <c r="T87" s="57"/>
      <c r="U87" s="57"/>
      <c r="V87" s="57"/>
      <c r="W87" s="57"/>
      <c r="X87" s="57"/>
      <c r="Y87" s="57"/>
      <c r="Z87" s="130"/>
    </row>
    <row r="88" spans="1:27" ht="20.100000000000001" customHeight="1" x14ac:dyDescent="0.15">
      <c r="A88" s="106"/>
      <c r="B88" s="106"/>
      <c r="C88" s="134"/>
      <c r="D88" s="126"/>
      <c r="I88" s="128"/>
      <c r="J88" s="139" t="s">
        <v>438</v>
      </c>
      <c r="K88" s="156"/>
      <c r="L88" s="132"/>
      <c r="M88" s="132"/>
      <c r="N88" s="132"/>
      <c r="O88" s="132"/>
      <c r="P88" s="132"/>
      <c r="Q88" s="157"/>
      <c r="R88" s="132"/>
      <c r="S88" s="132"/>
      <c r="T88" s="132"/>
      <c r="U88" s="132"/>
      <c r="V88" s="132"/>
      <c r="W88" s="132"/>
      <c r="X88" s="132"/>
      <c r="Y88" s="132"/>
      <c r="Z88" s="131"/>
      <c r="AA88" s="142"/>
    </row>
    <row r="89" spans="1:27" ht="20.100000000000001" customHeight="1" x14ac:dyDescent="0.15">
      <c r="A89" s="106"/>
      <c r="B89" s="106"/>
      <c r="C89" s="145"/>
      <c r="D89" s="146"/>
      <c r="E89" s="146"/>
      <c r="F89" s="146"/>
      <c r="G89" s="146"/>
      <c r="H89" s="146"/>
      <c r="I89" s="158"/>
      <c r="J89" s="159"/>
      <c r="K89" s="160"/>
      <c r="L89" s="159"/>
      <c r="M89" s="159"/>
      <c r="N89" s="159"/>
      <c r="O89" s="159"/>
      <c r="P89" s="159"/>
      <c r="Q89" s="161"/>
      <c r="R89" s="159"/>
      <c r="S89" s="159"/>
      <c r="T89" s="159"/>
      <c r="U89" s="159"/>
      <c r="V89" s="159"/>
      <c r="W89" s="159"/>
      <c r="X89" s="159"/>
      <c r="Y89" s="159"/>
      <c r="Z89" s="146"/>
      <c r="AA89" s="142"/>
    </row>
    <row r="90" spans="1:27" ht="20.100000000000001" customHeight="1" x14ac:dyDescent="0.15">
      <c r="A90" s="106"/>
      <c r="B90" s="106"/>
      <c r="C90" s="131"/>
      <c r="D90" s="131"/>
      <c r="E90" s="131"/>
      <c r="F90" s="131"/>
      <c r="G90" s="131"/>
      <c r="H90" s="131"/>
      <c r="I90" s="150"/>
      <c r="J90" s="131"/>
      <c r="K90" s="162"/>
      <c r="L90" s="131"/>
      <c r="M90" s="131"/>
      <c r="N90" s="131"/>
      <c r="O90" s="131"/>
      <c r="P90" s="131"/>
      <c r="Q90" s="131"/>
      <c r="R90" s="131"/>
      <c r="S90" s="131"/>
      <c r="T90" s="131"/>
      <c r="U90" s="131"/>
      <c r="V90" s="131"/>
      <c r="W90" s="131"/>
      <c r="X90" s="131"/>
      <c r="Y90" s="131"/>
      <c r="Z90" s="131"/>
    </row>
    <row r="91" spans="1:27" ht="15.95" hidden="1" customHeight="1" x14ac:dyDescent="0.15">
      <c r="A91" s="106"/>
      <c r="B91" s="106"/>
      <c r="C91" s="131"/>
      <c r="D91" s="131"/>
      <c r="E91" s="131"/>
      <c r="F91" s="131"/>
      <c r="G91" s="131"/>
      <c r="H91" s="131"/>
      <c r="I91" s="150"/>
      <c r="J91" s="131"/>
      <c r="K91" s="162"/>
      <c r="L91" s="131"/>
      <c r="M91" s="131"/>
      <c r="N91" s="131"/>
      <c r="O91" s="131"/>
      <c r="P91" s="131"/>
      <c r="Q91" s="131"/>
      <c r="R91" s="131"/>
      <c r="S91" s="131"/>
      <c r="T91" s="131"/>
      <c r="U91" s="131"/>
      <c r="V91" s="131"/>
      <c r="W91" s="131"/>
      <c r="X91" s="131"/>
      <c r="Y91" s="131"/>
      <c r="Z91" s="131"/>
    </row>
    <row r="92" spans="1:27" ht="15.95" hidden="1" customHeight="1" x14ac:dyDescent="0.15">
      <c r="A92" s="106"/>
      <c r="B92" s="106"/>
      <c r="C92" s="131"/>
      <c r="D92" s="131"/>
      <c r="E92" s="131"/>
      <c r="F92" s="131"/>
      <c r="G92" s="131"/>
      <c r="H92" s="131"/>
      <c r="I92" s="150"/>
      <c r="J92" s="131"/>
      <c r="K92" s="162"/>
      <c r="L92" s="131"/>
      <c r="M92" s="131"/>
      <c r="N92" s="131"/>
      <c r="O92" s="131"/>
      <c r="P92" s="131"/>
      <c r="Q92" s="131"/>
      <c r="R92" s="131"/>
      <c r="S92" s="131"/>
      <c r="T92" s="131"/>
      <c r="U92" s="131"/>
      <c r="V92" s="131"/>
      <c r="W92" s="131"/>
      <c r="X92" s="131"/>
      <c r="Y92" s="131"/>
      <c r="Z92" s="131"/>
    </row>
    <row r="93" spans="1:27" ht="15.95" hidden="1" customHeight="1" x14ac:dyDescent="0.15">
      <c r="A93" s="106"/>
      <c r="B93" s="106"/>
      <c r="C93" s="131"/>
      <c r="D93" s="131"/>
      <c r="E93" s="131"/>
      <c r="F93" s="131"/>
      <c r="G93" s="131"/>
      <c r="H93" s="131"/>
      <c r="I93" s="150"/>
      <c r="J93" s="131"/>
      <c r="K93" s="162"/>
      <c r="L93" s="131"/>
      <c r="M93" s="131"/>
      <c r="N93" s="131"/>
      <c r="O93" s="131"/>
      <c r="P93" s="131"/>
      <c r="Q93" s="131"/>
      <c r="R93" s="131"/>
      <c r="S93" s="131"/>
      <c r="T93" s="131"/>
      <c r="U93" s="131"/>
      <c r="V93" s="131"/>
      <c r="W93" s="131"/>
      <c r="X93" s="131"/>
      <c r="Y93" s="131"/>
      <c r="Z93" s="131"/>
    </row>
    <row r="94" spans="1:27" ht="15.95" hidden="1" customHeight="1" x14ac:dyDescent="0.15">
      <c r="A94" s="106"/>
      <c r="B94" s="106"/>
      <c r="C94" s="131"/>
      <c r="D94" s="131"/>
      <c r="E94" s="131"/>
      <c r="F94" s="131"/>
      <c r="G94" s="131"/>
      <c r="H94" s="131"/>
      <c r="I94" s="150"/>
      <c r="J94" s="131"/>
      <c r="K94" s="162"/>
      <c r="L94" s="131"/>
      <c r="M94" s="131"/>
      <c r="N94" s="131"/>
      <c r="O94" s="131"/>
      <c r="P94" s="131"/>
      <c r="Q94" s="131"/>
      <c r="R94" s="131"/>
      <c r="S94" s="131"/>
      <c r="T94" s="131"/>
      <c r="U94" s="131"/>
      <c r="V94" s="131"/>
      <c r="W94" s="131"/>
      <c r="X94" s="131"/>
      <c r="Y94" s="131"/>
      <c r="Z94" s="131"/>
    </row>
    <row r="95" spans="1:27" ht="15.95" hidden="1" customHeight="1" x14ac:dyDescent="0.15">
      <c r="A95" s="106"/>
      <c r="B95" s="106"/>
      <c r="C95" s="131"/>
      <c r="D95" s="131"/>
      <c r="E95" s="131"/>
      <c r="F95" s="131"/>
      <c r="G95" s="131"/>
      <c r="H95" s="131"/>
      <c r="I95" s="150"/>
      <c r="J95" s="131"/>
      <c r="K95" s="162"/>
      <c r="L95" s="131"/>
      <c r="M95" s="131"/>
      <c r="N95" s="131"/>
      <c r="O95" s="131"/>
      <c r="P95" s="131"/>
      <c r="Q95" s="131"/>
      <c r="R95" s="131"/>
      <c r="S95" s="131"/>
      <c r="T95" s="131"/>
      <c r="U95" s="131"/>
      <c r="V95" s="131"/>
      <c r="W95" s="131"/>
      <c r="X95" s="131"/>
      <c r="Y95" s="131"/>
      <c r="Z95" s="131"/>
    </row>
    <row r="96" spans="1:27" ht="15.95" hidden="1" customHeight="1" x14ac:dyDescent="0.15">
      <c r="A96" s="106"/>
      <c r="B96" s="106"/>
      <c r="C96" s="131"/>
      <c r="D96" s="131"/>
      <c r="E96" s="131"/>
      <c r="F96" s="131"/>
      <c r="G96" s="131"/>
      <c r="H96" s="131"/>
      <c r="I96" s="150"/>
      <c r="J96" s="131"/>
      <c r="K96" s="162"/>
      <c r="L96" s="131"/>
      <c r="M96" s="131"/>
      <c r="N96" s="131"/>
      <c r="O96" s="131"/>
      <c r="P96" s="131"/>
      <c r="Q96" s="131"/>
      <c r="R96" s="131"/>
      <c r="S96" s="131"/>
      <c r="T96" s="131"/>
      <c r="U96" s="131"/>
      <c r="V96" s="131"/>
      <c r="W96" s="131"/>
      <c r="X96" s="131"/>
      <c r="Y96" s="131"/>
      <c r="Z96" s="131"/>
    </row>
    <row r="97" spans="1:26" ht="15.95" hidden="1" customHeight="1" x14ac:dyDescent="0.15">
      <c r="A97" s="106"/>
      <c r="B97" s="106"/>
      <c r="C97" s="131"/>
      <c r="D97" s="131"/>
      <c r="E97" s="131"/>
      <c r="F97" s="131"/>
      <c r="G97" s="131"/>
      <c r="H97" s="131"/>
      <c r="I97" s="150"/>
      <c r="J97" s="131"/>
      <c r="K97" s="162"/>
      <c r="L97" s="131"/>
      <c r="M97" s="131"/>
      <c r="N97" s="131"/>
      <c r="O97" s="131"/>
      <c r="P97" s="131"/>
      <c r="Q97" s="131"/>
      <c r="R97" s="131"/>
      <c r="S97" s="131"/>
      <c r="T97" s="131"/>
      <c r="U97" s="131"/>
      <c r="V97" s="131"/>
      <c r="W97" s="131"/>
      <c r="X97" s="131"/>
      <c r="Y97" s="131"/>
      <c r="Z97" s="131"/>
    </row>
    <row r="98" spans="1:26" ht="15.95" hidden="1" customHeight="1" x14ac:dyDescent="0.15">
      <c r="A98" s="106"/>
      <c r="B98" s="106"/>
      <c r="C98" s="131"/>
      <c r="D98" s="131"/>
      <c r="E98" s="131"/>
      <c r="F98" s="131"/>
      <c r="G98" s="131"/>
      <c r="H98" s="131"/>
      <c r="I98" s="150"/>
      <c r="J98" s="131"/>
      <c r="K98" s="162"/>
      <c r="L98" s="131"/>
      <c r="M98" s="131"/>
      <c r="N98" s="131"/>
      <c r="O98" s="131"/>
      <c r="P98" s="131"/>
      <c r="Q98" s="131"/>
      <c r="R98" s="131"/>
      <c r="S98" s="131"/>
      <c r="T98" s="131"/>
      <c r="U98" s="131"/>
      <c r="V98" s="131"/>
      <c r="W98" s="131"/>
      <c r="X98" s="131"/>
      <c r="Y98" s="131"/>
      <c r="Z98" s="131"/>
    </row>
    <row r="99" spans="1:26" ht="15.95" hidden="1" customHeight="1" x14ac:dyDescent="0.15">
      <c r="A99" s="106"/>
      <c r="B99" s="106"/>
      <c r="C99" s="131"/>
      <c r="D99" s="131"/>
      <c r="E99" s="131"/>
      <c r="F99" s="131"/>
      <c r="G99" s="131"/>
      <c r="H99" s="131"/>
      <c r="I99" s="150"/>
      <c r="J99" s="131"/>
      <c r="K99" s="162"/>
      <c r="L99" s="131"/>
      <c r="M99" s="131"/>
      <c r="N99" s="131"/>
      <c r="O99" s="131"/>
      <c r="P99" s="131"/>
      <c r="Q99" s="131"/>
      <c r="R99" s="131"/>
      <c r="S99" s="131"/>
      <c r="T99" s="131"/>
      <c r="U99" s="131"/>
      <c r="V99" s="131"/>
      <c r="W99" s="131"/>
      <c r="X99" s="131"/>
      <c r="Y99" s="131"/>
      <c r="Z99" s="131"/>
    </row>
    <row r="100" spans="1:26" ht="15.95" hidden="1" customHeight="1" x14ac:dyDescent="0.15">
      <c r="A100" s="106"/>
      <c r="B100" s="106"/>
      <c r="C100" s="131"/>
      <c r="D100" s="131"/>
      <c r="E100" s="131"/>
      <c r="F100" s="131"/>
      <c r="G100" s="131"/>
      <c r="H100" s="131"/>
      <c r="I100" s="150"/>
      <c r="J100" s="131"/>
      <c r="K100" s="162"/>
      <c r="L100" s="131"/>
      <c r="M100" s="131"/>
      <c r="N100" s="131"/>
      <c r="O100" s="131"/>
      <c r="P100" s="131"/>
      <c r="Q100" s="131"/>
      <c r="R100" s="131"/>
      <c r="S100" s="131"/>
      <c r="T100" s="131"/>
      <c r="U100" s="131"/>
      <c r="V100" s="131"/>
      <c r="W100" s="131"/>
      <c r="X100" s="131"/>
      <c r="Y100" s="131"/>
      <c r="Z100" s="131"/>
    </row>
    <row r="101" spans="1:26" ht="15.95" hidden="1" customHeight="1" x14ac:dyDescent="0.15">
      <c r="A101" s="106"/>
      <c r="B101" s="106"/>
      <c r="C101" s="131"/>
      <c r="D101" s="131"/>
      <c r="E101" s="131"/>
      <c r="F101" s="131"/>
      <c r="G101" s="131"/>
      <c r="H101" s="131"/>
      <c r="I101" s="150"/>
      <c r="J101" s="131"/>
      <c r="K101" s="162"/>
      <c r="L101" s="131"/>
      <c r="M101" s="131"/>
      <c r="N101" s="131"/>
      <c r="O101" s="131"/>
      <c r="P101" s="131"/>
      <c r="Q101" s="131"/>
      <c r="R101" s="131"/>
      <c r="S101" s="131"/>
      <c r="T101" s="131"/>
      <c r="U101" s="131"/>
      <c r="V101" s="131"/>
      <c r="W101" s="131"/>
      <c r="X101" s="131"/>
      <c r="Y101" s="131"/>
      <c r="Z101" s="131"/>
    </row>
    <row r="102" spans="1:26" ht="15.95" hidden="1" customHeight="1" x14ac:dyDescent="0.15">
      <c r="A102" s="106"/>
      <c r="B102" s="106"/>
      <c r="C102" s="131"/>
      <c r="D102" s="131"/>
      <c r="E102" s="131"/>
      <c r="F102" s="131"/>
      <c r="G102" s="131"/>
      <c r="H102" s="131"/>
      <c r="I102" s="150"/>
      <c r="J102" s="131"/>
      <c r="K102" s="162"/>
      <c r="L102" s="131"/>
      <c r="M102" s="131"/>
      <c r="N102" s="131"/>
      <c r="O102" s="131"/>
      <c r="P102" s="131"/>
      <c r="Q102" s="131"/>
      <c r="R102" s="131"/>
      <c r="S102" s="131"/>
      <c r="T102" s="131"/>
      <c r="U102" s="131"/>
      <c r="V102" s="131"/>
      <c r="W102" s="131"/>
      <c r="X102" s="131"/>
      <c r="Y102" s="131"/>
      <c r="Z102" s="131"/>
    </row>
    <row r="103" spans="1:26" ht="15.95" hidden="1" customHeight="1" x14ac:dyDescent="0.15">
      <c r="A103" s="106"/>
      <c r="B103" s="106"/>
      <c r="C103" s="131"/>
      <c r="D103" s="131"/>
      <c r="E103" s="131"/>
      <c r="F103" s="131"/>
      <c r="G103" s="131"/>
      <c r="H103" s="131"/>
      <c r="I103" s="150"/>
      <c r="J103" s="131"/>
      <c r="K103" s="162"/>
      <c r="L103" s="131"/>
      <c r="M103" s="131"/>
      <c r="N103" s="131"/>
      <c r="O103" s="131"/>
      <c r="P103" s="131"/>
      <c r="Q103" s="131"/>
      <c r="R103" s="131"/>
      <c r="S103" s="131"/>
      <c r="T103" s="131"/>
      <c r="U103" s="131"/>
      <c r="V103" s="131"/>
      <c r="W103" s="131"/>
      <c r="X103" s="131"/>
      <c r="Y103" s="131"/>
      <c r="Z103" s="131"/>
    </row>
    <row r="104" spans="1:26" ht="15.95" hidden="1" customHeight="1" x14ac:dyDescent="0.15">
      <c r="A104" s="106"/>
      <c r="B104" s="106"/>
      <c r="C104" s="131"/>
      <c r="D104" s="131"/>
      <c r="E104" s="131"/>
      <c r="F104" s="131"/>
      <c r="G104" s="131"/>
      <c r="H104" s="131"/>
      <c r="I104" s="150"/>
      <c r="J104" s="131"/>
      <c r="K104" s="162"/>
      <c r="L104" s="131"/>
      <c r="M104" s="131"/>
      <c r="N104" s="131"/>
      <c r="O104" s="131"/>
      <c r="P104" s="131"/>
      <c r="Q104" s="131"/>
      <c r="R104" s="131"/>
      <c r="S104" s="131"/>
      <c r="T104" s="131"/>
      <c r="U104" s="131"/>
      <c r="V104" s="131"/>
      <c r="W104" s="131"/>
      <c r="X104" s="131"/>
      <c r="Y104" s="131"/>
      <c r="Z104" s="131"/>
    </row>
    <row r="105" spans="1:26" ht="15.95" hidden="1" customHeight="1" x14ac:dyDescent="0.15">
      <c r="A105" s="106"/>
      <c r="B105" s="106"/>
      <c r="C105" s="131"/>
      <c r="D105" s="131"/>
      <c r="E105" s="131"/>
      <c r="F105" s="131"/>
      <c r="G105" s="131"/>
      <c r="H105" s="131"/>
      <c r="I105" s="150"/>
      <c r="J105" s="131"/>
      <c r="K105" s="162"/>
      <c r="L105" s="131"/>
      <c r="M105" s="131"/>
      <c r="N105" s="131"/>
      <c r="O105" s="131"/>
      <c r="P105" s="131"/>
      <c r="Q105" s="131"/>
      <c r="R105" s="131"/>
      <c r="S105" s="131"/>
      <c r="T105" s="131"/>
      <c r="U105" s="131"/>
      <c r="V105" s="131"/>
      <c r="W105" s="131"/>
      <c r="X105" s="131"/>
      <c r="Y105" s="131"/>
      <c r="Z105" s="131"/>
    </row>
    <row r="106" spans="1:26" ht="15.95" hidden="1" customHeight="1" x14ac:dyDescent="0.15">
      <c r="A106" s="106"/>
      <c r="B106" s="106"/>
      <c r="C106" s="131"/>
      <c r="D106" s="131"/>
      <c r="E106" s="131"/>
      <c r="F106" s="131"/>
      <c r="G106" s="131"/>
      <c r="H106" s="131"/>
      <c r="I106" s="150"/>
      <c r="J106" s="131"/>
      <c r="K106" s="162"/>
      <c r="L106" s="131"/>
      <c r="M106" s="131"/>
      <c r="N106" s="131"/>
      <c r="O106" s="131"/>
      <c r="P106" s="131"/>
      <c r="Q106" s="131"/>
      <c r="R106" s="131"/>
      <c r="S106" s="131"/>
      <c r="T106" s="131"/>
      <c r="U106" s="131"/>
      <c r="V106" s="131"/>
      <c r="W106" s="131"/>
      <c r="X106" s="131"/>
      <c r="Y106" s="131"/>
      <c r="Z106" s="131"/>
    </row>
    <row r="107" spans="1:26" ht="15.95" hidden="1" customHeight="1" x14ac:dyDescent="0.15">
      <c r="A107" s="106"/>
      <c r="B107" s="106"/>
      <c r="C107" s="131"/>
      <c r="D107" s="131"/>
      <c r="E107" s="131"/>
      <c r="F107" s="131"/>
      <c r="G107" s="131"/>
      <c r="H107" s="131"/>
      <c r="I107" s="150"/>
      <c r="J107" s="131"/>
      <c r="K107" s="162"/>
      <c r="L107" s="131"/>
      <c r="M107" s="131"/>
      <c r="N107" s="131"/>
      <c r="O107" s="131"/>
      <c r="P107" s="131"/>
      <c r="Q107" s="131"/>
      <c r="R107" s="131"/>
      <c r="S107" s="131"/>
      <c r="T107" s="131"/>
      <c r="U107" s="131"/>
      <c r="V107" s="131"/>
      <c r="W107" s="131"/>
      <c r="X107" s="131"/>
      <c r="Y107" s="131"/>
      <c r="Z107" s="131"/>
    </row>
    <row r="108" spans="1:26" ht="20.100000000000001" customHeight="1" x14ac:dyDescent="0.15">
      <c r="A108" s="106"/>
      <c r="B108" s="106"/>
      <c r="C108" s="131"/>
      <c r="D108" s="131"/>
      <c r="E108" s="131"/>
      <c r="F108" s="131"/>
      <c r="G108" s="131"/>
      <c r="H108" s="131"/>
      <c r="I108" s="150"/>
      <c r="J108" s="131"/>
      <c r="K108" s="162"/>
      <c r="L108" s="131"/>
      <c r="M108" s="131"/>
      <c r="N108" s="131"/>
      <c r="O108" s="131"/>
      <c r="P108" s="131"/>
      <c r="Q108" s="131"/>
      <c r="R108" s="131"/>
      <c r="S108" s="131"/>
      <c r="T108" s="131"/>
      <c r="U108" s="131"/>
      <c r="V108" s="131"/>
      <c r="W108" s="131"/>
      <c r="X108" s="131"/>
      <c r="Y108" s="131"/>
      <c r="Z108" s="131"/>
    </row>
    <row r="109" spans="1:26" ht="20.100000000000001" customHeight="1" x14ac:dyDescent="0.15">
      <c r="A109" s="106"/>
      <c r="B109" s="106"/>
      <c r="C109" s="118" t="s">
        <v>47</v>
      </c>
      <c r="D109" s="119"/>
      <c r="E109" s="119"/>
      <c r="F109" s="119"/>
      <c r="G109" s="119"/>
      <c r="H109" s="120"/>
      <c r="Q109" s="163"/>
    </row>
    <row r="110" spans="1:26" ht="15" customHeight="1" x14ac:dyDescent="0.15">
      <c r="A110" s="106"/>
      <c r="B110" s="106"/>
      <c r="C110" s="164"/>
      <c r="D110" s="165"/>
      <c r="E110" s="165"/>
      <c r="F110" s="165"/>
      <c r="G110" s="165"/>
      <c r="H110" s="165"/>
      <c r="I110" s="166"/>
      <c r="J110" s="123"/>
      <c r="K110" s="166"/>
      <c r="L110" s="123"/>
      <c r="M110" s="123"/>
      <c r="N110" s="123"/>
      <c r="O110" s="123"/>
      <c r="P110" s="123"/>
      <c r="Q110" s="167"/>
      <c r="R110" s="123"/>
      <c r="S110" s="123"/>
      <c r="T110" s="123"/>
      <c r="U110" s="123"/>
      <c r="V110" s="123"/>
      <c r="W110" s="123"/>
      <c r="X110" s="123"/>
      <c r="Y110" s="123"/>
      <c r="Z110" s="124"/>
    </row>
    <row r="111" spans="1:26" ht="30" customHeight="1" x14ac:dyDescent="0.15">
      <c r="A111" s="106"/>
      <c r="B111" s="106"/>
      <c r="C111" s="164"/>
      <c r="D111" s="168" t="s">
        <v>72</v>
      </c>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30"/>
    </row>
    <row r="112" spans="1:26" ht="20.100000000000001" customHeight="1" x14ac:dyDescent="0.15">
      <c r="A112" s="106"/>
      <c r="B112" s="106"/>
      <c r="C112" s="125"/>
      <c r="D112" s="126">
        <v>1</v>
      </c>
      <c r="E112" s="101" t="s">
        <v>48</v>
      </c>
      <c r="I112" s="57"/>
      <c r="J112" s="57"/>
      <c r="K112" s="57"/>
      <c r="L112" s="57"/>
      <c r="M112" s="57"/>
      <c r="N112" s="57"/>
      <c r="O112" s="57"/>
      <c r="P112" s="57"/>
      <c r="Q112" s="82"/>
      <c r="R112" s="57"/>
      <c r="S112" s="57"/>
      <c r="T112" s="57"/>
      <c r="U112" s="57"/>
      <c r="V112" s="57"/>
      <c r="W112" s="57"/>
      <c r="X112" s="57"/>
      <c r="Y112" s="57"/>
      <c r="Z112" s="130"/>
    </row>
    <row r="113" spans="1:26" ht="20.100000000000001" customHeight="1" x14ac:dyDescent="0.15">
      <c r="A113" s="106"/>
      <c r="B113" s="106"/>
      <c r="C113" s="125"/>
      <c r="D113" s="126"/>
      <c r="E113" s="131"/>
      <c r="F113" s="131"/>
      <c r="G113" s="131"/>
      <c r="H113" s="131"/>
      <c r="I113" s="137"/>
      <c r="J113" s="133" t="s">
        <v>49</v>
      </c>
      <c r="K113" s="156"/>
      <c r="L113" s="132"/>
      <c r="M113" s="132"/>
      <c r="N113" s="132"/>
      <c r="O113" s="132"/>
      <c r="P113" s="132"/>
      <c r="Q113" s="169"/>
      <c r="R113" s="132"/>
      <c r="S113" s="132"/>
      <c r="T113" s="132"/>
      <c r="U113" s="132"/>
      <c r="V113" s="132"/>
      <c r="W113" s="132"/>
      <c r="X113" s="132"/>
      <c r="Y113" s="132"/>
      <c r="Z113" s="130"/>
    </row>
    <row r="114" spans="1:26" ht="20.100000000000001" customHeight="1" x14ac:dyDescent="0.15">
      <c r="A114" s="106">
        <f>IFERROR(IF(AND(TRIM($I114)&lt;&gt;"", NOT(OR(IFERROR(SEARCH(" ",$I114),0)&gt;0, IFERROR(SEARCH("　",$I114),0)&gt;0))),1001,0),3)</f>
        <v>0</v>
      </c>
      <c r="B114" s="106"/>
      <c r="C114" s="125"/>
      <c r="D114" s="126">
        <f>D112+1</f>
        <v>2</v>
      </c>
      <c r="E114" s="101" t="s">
        <v>50</v>
      </c>
      <c r="I114" s="57"/>
      <c r="J114" s="57"/>
      <c r="K114" s="57"/>
      <c r="L114" s="57"/>
      <c r="M114" s="57"/>
      <c r="N114" s="57"/>
      <c r="O114" s="57"/>
      <c r="P114" s="57"/>
      <c r="Q114" s="57"/>
      <c r="R114" s="57"/>
      <c r="S114" s="57"/>
      <c r="T114" s="57"/>
      <c r="U114" s="57"/>
      <c r="V114" s="57"/>
      <c r="W114" s="57"/>
      <c r="X114" s="57"/>
      <c r="Y114" s="57"/>
      <c r="Z114" s="130"/>
    </row>
    <row r="115" spans="1:26" ht="20.100000000000001" customHeight="1" x14ac:dyDescent="0.15">
      <c r="A115" s="106"/>
      <c r="B115" s="106"/>
      <c r="C115" s="125"/>
      <c r="D115" s="126"/>
      <c r="E115" s="131"/>
      <c r="F115" s="131"/>
      <c r="G115" s="131"/>
      <c r="H115" s="131"/>
      <c r="I115" s="137"/>
      <c r="J115" s="133" t="s">
        <v>29</v>
      </c>
      <c r="K115" s="133"/>
      <c r="L115" s="133"/>
      <c r="M115" s="133"/>
      <c r="N115" s="133"/>
      <c r="O115" s="133"/>
      <c r="P115" s="133"/>
      <c r="Q115" s="133"/>
      <c r="R115" s="133"/>
      <c r="S115" s="133"/>
      <c r="T115" s="133"/>
      <c r="U115" s="133"/>
      <c r="V115" s="133"/>
      <c r="W115" s="133"/>
      <c r="X115" s="133"/>
      <c r="Y115" s="133"/>
      <c r="Z115" s="130"/>
    </row>
    <row r="116" spans="1:26" ht="20.100000000000001" customHeight="1" x14ac:dyDescent="0.15">
      <c r="A116" s="106">
        <f>IFERROR(IF(AND(TRIM($I116)&lt;&gt;"", NOT(OR(IFERROR(SEARCH(" ",$I116),0)&gt;0, IFERROR(SEARCH("　",$I116),0)&gt;0))),1001,0),3)</f>
        <v>0</v>
      </c>
      <c r="B116" s="106"/>
      <c r="C116" s="125"/>
      <c r="D116" s="126">
        <f>D114+1</f>
        <v>3</v>
      </c>
      <c r="E116" s="101" t="s">
        <v>51</v>
      </c>
      <c r="I116" s="57"/>
      <c r="J116" s="57"/>
      <c r="K116" s="57"/>
      <c r="L116" s="57"/>
      <c r="M116" s="57"/>
      <c r="N116" s="57"/>
      <c r="O116" s="57"/>
      <c r="P116" s="57"/>
      <c r="Q116" s="57"/>
      <c r="R116" s="57"/>
      <c r="S116" s="57"/>
      <c r="T116" s="57"/>
      <c r="U116" s="57"/>
      <c r="V116" s="57"/>
      <c r="W116" s="57"/>
      <c r="X116" s="57"/>
      <c r="Y116" s="57"/>
      <c r="Z116" s="130"/>
    </row>
    <row r="117" spans="1:26" ht="20.100000000000001" customHeight="1" x14ac:dyDescent="0.15">
      <c r="A117" s="106"/>
      <c r="B117" s="106"/>
      <c r="C117" s="125"/>
      <c r="D117" s="131"/>
      <c r="E117" s="131"/>
      <c r="F117" s="131"/>
      <c r="G117" s="131"/>
      <c r="H117" s="131"/>
      <c r="I117" s="137"/>
      <c r="J117" s="133" t="s">
        <v>31</v>
      </c>
      <c r="K117" s="133"/>
      <c r="L117" s="133"/>
      <c r="M117" s="133"/>
      <c r="N117" s="133"/>
      <c r="O117" s="133"/>
      <c r="P117" s="133"/>
      <c r="Q117" s="133"/>
      <c r="R117" s="133"/>
      <c r="S117" s="133"/>
      <c r="T117" s="133"/>
      <c r="U117" s="133"/>
      <c r="V117" s="133"/>
      <c r="W117" s="133"/>
      <c r="X117" s="133"/>
      <c r="Y117" s="133"/>
      <c r="Z117" s="130"/>
    </row>
    <row r="118" spans="1:26" ht="20.100000000000001" customHeight="1" x14ac:dyDescent="0.15">
      <c r="A118" s="106"/>
      <c r="B118" s="106"/>
      <c r="C118" s="125"/>
      <c r="D118" s="126">
        <f>D116+1</f>
        <v>4</v>
      </c>
      <c r="E118" s="101" t="s">
        <v>21</v>
      </c>
      <c r="I118" s="66"/>
      <c r="J118" s="67"/>
      <c r="K118" s="67"/>
      <c r="L118" s="67"/>
      <c r="M118" s="67"/>
      <c r="N118" s="131"/>
      <c r="O118" s="131"/>
      <c r="P118" s="131"/>
      <c r="Q118" s="131"/>
      <c r="R118" s="131"/>
      <c r="S118" s="131"/>
      <c r="T118" s="131"/>
      <c r="U118" s="131"/>
      <c r="V118" s="131"/>
      <c r="W118" s="131"/>
      <c r="X118" s="131"/>
      <c r="Y118" s="131"/>
      <c r="Z118" s="130"/>
    </row>
    <row r="119" spans="1:26" ht="20.100000000000001" customHeight="1" x14ac:dyDescent="0.15">
      <c r="A119" s="106"/>
      <c r="B119" s="106"/>
      <c r="C119" s="125"/>
      <c r="D119" s="126"/>
      <c r="E119" s="131"/>
      <c r="F119" s="131"/>
      <c r="G119" s="131"/>
      <c r="H119" s="131"/>
      <c r="I119" s="128"/>
      <c r="J119" s="133" t="s">
        <v>80</v>
      </c>
      <c r="K119" s="132"/>
      <c r="L119" s="132"/>
      <c r="M119" s="132"/>
      <c r="N119" s="132"/>
      <c r="O119" s="132"/>
      <c r="P119" s="132"/>
      <c r="Q119" s="132"/>
      <c r="R119" s="132"/>
      <c r="S119" s="132"/>
      <c r="T119" s="132"/>
      <c r="U119" s="132"/>
      <c r="V119" s="132"/>
      <c r="W119" s="132"/>
      <c r="X119" s="132"/>
      <c r="Y119" s="132"/>
      <c r="Z119" s="130"/>
    </row>
    <row r="120" spans="1:26" ht="20.100000000000001" customHeight="1" x14ac:dyDescent="0.15">
      <c r="A120" s="106">
        <f>IFERROR(IF(AND(TRIM($I120)&lt;&gt;"", AND(OR(ISERROR(FIND("@"&amp;LEFT($I120,3)&amp;"@", 都道府県3))=FALSE, ISERROR(FIND("@"&amp;LEFT($I120,4)&amp;"@",都道府県4))=FALSE))=FALSE),1001,0),3)</f>
        <v>0</v>
      </c>
      <c r="B120" s="106"/>
      <c r="C120" s="125"/>
      <c r="D120" s="126">
        <f>D118+1</f>
        <v>5</v>
      </c>
      <c r="E120" s="101" t="s">
        <v>22</v>
      </c>
      <c r="I120" s="68"/>
      <c r="J120" s="68"/>
      <c r="K120" s="68"/>
      <c r="L120" s="68"/>
      <c r="M120" s="68"/>
      <c r="N120" s="68"/>
      <c r="O120" s="68"/>
      <c r="P120" s="68"/>
      <c r="Q120" s="69"/>
      <c r="R120" s="68"/>
      <c r="S120" s="68"/>
      <c r="T120" s="68"/>
      <c r="U120" s="68"/>
      <c r="V120" s="68"/>
      <c r="W120" s="68"/>
      <c r="X120" s="68"/>
      <c r="Y120" s="68"/>
      <c r="Z120" s="130"/>
    </row>
    <row r="121" spans="1:26" ht="20.100000000000001" customHeight="1" x14ac:dyDescent="0.15">
      <c r="A121" s="106"/>
      <c r="B121" s="106"/>
      <c r="C121" s="125"/>
      <c r="D121" s="126"/>
      <c r="E121" s="131"/>
      <c r="F121" s="131"/>
      <c r="G121" s="131"/>
      <c r="H121" s="131"/>
      <c r="I121" s="128"/>
      <c r="J121" s="133" t="s">
        <v>52</v>
      </c>
      <c r="K121" s="132"/>
      <c r="L121" s="132"/>
      <c r="M121" s="132"/>
      <c r="N121" s="132"/>
      <c r="O121" s="132"/>
      <c r="P121" s="132"/>
      <c r="Q121" s="132"/>
      <c r="R121" s="132"/>
      <c r="S121" s="132"/>
      <c r="T121" s="132"/>
      <c r="U121" s="132"/>
      <c r="V121" s="132"/>
      <c r="W121" s="132"/>
      <c r="X121" s="132"/>
      <c r="Y121" s="132"/>
      <c r="Z121" s="130"/>
    </row>
    <row r="122" spans="1:26" ht="20.100000000000001" customHeight="1" x14ac:dyDescent="0.15">
      <c r="A122" s="106">
        <f>IFERROR(IF(AND(TRIM($I122)&lt;&gt;"", NOT(AND(ISNUMBER(VALUE(SUBSTITUTE($I122,"-",""))), IFERROR(SEARCH("-",$I122),0)&gt;0))),1001,0),3)</f>
        <v>0</v>
      </c>
      <c r="B122" s="106"/>
      <c r="C122" s="125"/>
      <c r="D122" s="126">
        <f>D120+1</f>
        <v>6</v>
      </c>
      <c r="E122" s="101" t="s">
        <v>32</v>
      </c>
      <c r="I122" s="57"/>
      <c r="J122" s="57"/>
      <c r="K122" s="57"/>
      <c r="L122" s="57"/>
      <c r="M122" s="57"/>
      <c r="O122" s="138" t="s">
        <v>33</v>
      </c>
      <c r="P122" s="1"/>
      <c r="Q122" s="101" t="s">
        <v>34</v>
      </c>
      <c r="Y122" s="132"/>
      <c r="Z122" s="130"/>
    </row>
    <row r="123" spans="1:26" ht="20.100000000000001" customHeight="1" x14ac:dyDescent="0.15">
      <c r="A123" s="106"/>
      <c r="B123" s="106"/>
      <c r="C123" s="134"/>
      <c r="D123" s="131"/>
      <c r="E123" s="131"/>
      <c r="F123" s="131"/>
      <c r="G123" s="131"/>
      <c r="H123" s="131"/>
      <c r="I123" s="128"/>
      <c r="J123" s="133" t="s">
        <v>53</v>
      </c>
      <c r="K123" s="132"/>
      <c r="L123" s="132"/>
      <c r="M123" s="132"/>
      <c r="N123" s="132"/>
      <c r="O123" s="132"/>
      <c r="P123" s="132"/>
      <c r="Q123" s="132"/>
      <c r="R123" s="132"/>
      <c r="S123" s="132"/>
      <c r="T123" s="132"/>
      <c r="U123" s="132"/>
      <c r="V123" s="132"/>
      <c r="W123" s="132"/>
      <c r="X123" s="132"/>
      <c r="Y123" s="132"/>
      <c r="Z123" s="130"/>
    </row>
    <row r="124" spans="1:26" ht="20.100000000000001" customHeight="1" x14ac:dyDescent="0.15">
      <c r="A124" s="106">
        <f>IFERROR(IF(AND(TRIM($I124)&lt;&gt;"", NOT(AND(ISNUMBER(VALUE(SUBSTITUTE($I124,"-",""))), IFERROR(SEARCH("-",$I124),0)&gt;0))),1001,0),3)</f>
        <v>0</v>
      </c>
      <c r="B124" s="106"/>
      <c r="C124" s="125"/>
      <c r="D124" s="126">
        <f>D122+1</f>
        <v>7</v>
      </c>
      <c r="E124" s="101" t="s">
        <v>36</v>
      </c>
      <c r="I124" s="57"/>
      <c r="J124" s="57"/>
      <c r="K124" s="57"/>
      <c r="L124" s="57"/>
      <c r="M124" s="57"/>
      <c r="N124" s="132"/>
      <c r="O124" s="132"/>
      <c r="P124" s="132"/>
      <c r="Q124" s="132"/>
      <c r="R124" s="132"/>
      <c r="S124" s="132"/>
      <c r="T124" s="132"/>
      <c r="U124" s="132"/>
      <c r="V124" s="132"/>
      <c r="W124" s="132"/>
      <c r="X124" s="132"/>
      <c r="Y124" s="132"/>
      <c r="Z124" s="130"/>
    </row>
    <row r="125" spans="1:26" ht="20.100000000000001" customHeight="1" x14ac:dyDescent="0.15">
      <c r="A125" s="106"/>
      <c r="B125" s="106"/>
      <c r="C125" s="134"/>
      <c r="D125" s="131"/>
      <c r="E125" s="131"/>
      <c r="F125" s="131"/>
      <c r="G125" s="131"/>
      <c r="H125" s="131"/>
      <c r="I125" s="128"/>
      <c r="J125" s="133" t="s">
        <v>53</v>
      </c>
      <c r="K125" s="132"/>
      <c r="L125" s="132"/>
      <c r="M125" s="132"/>
      <c r="N125" s="132"/>
      <c r="O125" s="132"/>
      <c r="P125" s="132"/>
      <c r="Q125" s="132"/>
      <c r="R125" s="132"/>
      <c r="S125" s="132"/>
      <c r="T125" s="132"/>
      <c r="U125" s="132"/>
      <c r="V125" s="132"/>
      <c r="W125" s="132"/>
      <c r="X125" s="132"/>
      <c r="Y125" s="132"/>
      <c r="Z125" s="130"/>
    </row>
    <row r="126" spans="1:26" ht="20.100000000000001" customHeight="1" x14ac:dyDescent="0.15">
      <c r="A126" s="106">
        <f>IFERROR(IF(AND(TRIM($I126)&lt;&gt;"", NOT(IFERROR(SEARCH("@",$I126),0)&gt;0)),1001,0),3)</f>
        <v>0</v>
      </c>
      <c r="B126" s="106"/>
      <c r="C126" s="125"/>
      <c r="D126" s="126">
        <f>D124+1</f>
        <v>8</v>
      </c>
      <c r="E126" s="101" t="s">
        <v>37</v>
      </c>
      <c r="I126" s="57"/>
      <c r="J126" s="57"/>
      <c r="K126" s="57"/>
      <c r="L126" s="57"/>
      <c r="M126" s="57"/>
      <c r="N126" s="57"/>
      <c r="O126" s="57"/>
      <c r="P126" s="57"/>
      <c r="Q126" s="58"/>
      <c r="R126" s="57"/>
      <c r="S126" s="57"/>
      <c r="T126" s="57"/>
      <c r="U126" s="57"/>
      <c r="V126" s="57"/>
      <c r="W126" s="57"/>
      <c r="X126" s="57"/>
      <c r="Y126" s="57"/>
      <c r="Z126" s="130"/>
    </row>
    <row r="127" spans="1:26" ht="20.100000000000001" customHeight="1" x14ac:dyDescent="0.15">
      <c r="A127" s="106"/>
      <c r="B127" s="106"/>
      <c r="C127" s="134"/>
      <c r="D127" s="131"/>
      <c r="E127" s="131"/>
      <c r="F127" s="131"/>
      <c r="G127" s="131"/>
      <c r="H127" s="131"/>
      <c r="I127" s="128"/>
      <c r="J127" s="139" t="s">
        <v>78</v>
      </c>
      <c r="K127" s="156"/>
      <c r="L127" s="132"/>
      <c r="M127" s="132"/>
      <c r="N127" s="132"/>
      <c r="O127" s="132"/>
      <c r="P127" s="132"/>
      <c r="Q127" s="157"/>
      <c r="R127" s="132"/>
      <c r="S127" s="132"/>
      <c r="T127" s="132"/>
      <c r="U127" s="132"/>
      <c r="V127" s="132"/>
      <c r="W127" s="132"/>
      <c r="X127" s="132"/>
      <c r="Y127" s="132"/>
      <c r="Z127" s="130"/>
    </row>
    <row r="128" spans="1:26" ht="20.100000000000001" customHeight="1" x14ac:dyDescent="0.15">
      <c r="A128" s="106"/>
      <c r="B128" s="106"/>
      <c r="C128" s="145"/>
      <c r="D128" s="146"/>
      <c r="E128" s="146"/>
      <c r="F128" s="146"/>
      <c r="G128" s="146"/>
      <c r="H128" s="146"/>
      <c r="I128" s="148"/>
      <c r="J128" s="147"/>
      <c r="K128" s="148"/>
      <c r="L128" s="147"/>
      <c r="M128" s="147"/>
      <c r="N128" s="147"/>
      <c r="O128" s="147"/>
      <c r="P128" s="147"/>
      <c r="Q128" s="170"/>
      <c r="R128" s="147"/>
      <c r="S128" s="147"/>
      <c r="T128" s="147"/>
      <c r="U128" s="147"/>
      <c r="V128" s="147"/>
      <c r="W128" s="147"/>
      <c r="X128" s="147"/>
      <c r="Y128" s="147"/>
      <c r="Z128" s="149"/>
    </row>
    <row r="129" spans="1:26" ht="20.100000000000001" customHeight="1" x14ac:dyDescent="0.15">
      <c r="A129" s="106"/>
      <c r="B129" s="106"/>
      <c r="C129" s="131"/>
      <c r="D129" s="131"/>
      <c r="E129" s="131"/>
      <c r="F129" s="131"/>
      <c r="G129" s="131"/>
      <c r="H129" s="131"/>
      <c r="I129" s="151"/>
      <c r="J129" s="151"/>
      <c r="K129" s="151"/>
      <c r="L129" s="151"/>
      <c r="M129" s="151"/>
      <c r="N129" s="151"/>
      <c r="O129" s="151"/>
      <c r="P129" s="151"/>
      <c r="Q129" s="171"/>
      <c r="R129" s="151"/>
      <c r="S129" s="151"/>
      <c r="T129" s="151"/>
      <c r="U129" s="151"/>
      <c r="V129" s="151"/>
      <c r="W129" s="151"/>
      <c r="X129" s="151"/>
      <c r="Y129" s="151"/>
      <c r="Z129" s="131"/>
    </row>
    <row r="130" spans="1:26" ht="15.95" hidden="1" customHeight="1" x14ac:dyDescent="0.15">
      <c r="A130" s="106"/>
      <c r="B130" s="106"/>
      <c r="C130" s="131"/>
      <c r="D130" s="131"/>
      <c r="E130" s="131"/>
      <c r="F130" s="131"/>
      <c r="G130" s="131"/>
      <c r="H130" s="131"/>
      <c r="I130" s="151"/>
      <c r="J130" s="151"/>
      <c r="K130" s="151"/>
      <c r="L130" s="151"/>
      <c r="M130" s="151"/>
      <c r="N130" s="151"/>
      <c r="O130" s="151"/>
      <c r="P130" s="151"/>
      <c r="Q130" s="171"/>
      <c r="R130" s="151"/>
      <c r="S130" s="151"/>
      <c r="T130" s="151"/>
      <c r="U130" s="151"/>
      <c r="V130" s="151"/>
      <c r="W130" s="151"/>
      <c r="X130" s="151"/>
      <c r="Y130" s="151"/>
      <c r="Z130" s="131"/>
    </row>
    <row r="131" spans="1:26" ht="15.95" hidden="1" customHeight="1" x14ac:dyDescent="0.15">
      <c r="A131" s="106"/>
      <c r="B131" s="106"/>
      <c r="C131" s="131"/>
      <c r="D131" s="131"/>
      <c r="E131" s="131"/>
      <c r="F131" s="131"/>
      <c r="G131" s="131"/>
      <c r="H131" s="131"/>
      <c r="I131" s="151"/>
      <c r="J131" s="151"/>
      <c r="K131" s="151"/>
      <c r="L131" s="151"/>
      <c r="M131" s="151"/>
      <c r="N131" s="151"/>
      <c r="O131" s="151"/>
      <c r="P131" s="151"/>
      <c r="Q131" s="171"/>
      <c r="R131" s="151"/>
      <c r="S131" s="151"/>
      <c r="T131" s="151"/>
      <c r="U131" s="151"/>
      <c r="V131" s="151"/>
      <c r="W131" s="151"/>
      <c r="X131" s="151"/>
      <c r="Y131" s="151"/>
      <c r="Z131" s="131"/>
    </row>
    <row r="132" spans="1:26" ht="15.95" hidden="1" customHeight="1" x14ac:dyDescent="0.15">
      <c r="A132" s="106"/>
      <c r="B132" s="106"/>
      <c r="C132" s="131"/>
      <c r="D132" s="131"/>
      <c r="E132" s="131"/>
      <c r="F132" s="131"/>
      <c r="G132" s="131"/>
      <c r="H132" s="131"/>
      <c r="I132" s="151"/>
      <c r="J132" s="151"/>
      <c r="K132" s="151"/>
      <c r="L132" s="151"/>
      <c r="M132" s="151"/>
      <c r="N132" s="151"/>
      <c r="O132" s="151"/>
      <c r="P132" s="151"/>
      <c r="Q132" s="171"/>
      <c r="R132" s="151"/>
      <c r="S132" s="151"/>
      <c r="T132" s="151"/>
      <c r="U132" s="151"/>
      <c r="V132" s="151"/>
      <c r="W132" s="151"/>
      <c r="X132" s="151"/>
      <c r="Y132" s="151"/>
      <c r="Z132" s="131"/>
    </row>
    <row r="133" spans="1:26" ht="15.95" hidden="1" customHeight="1" x14ac:dyDescent="0.15">
      <c r="A133" s="106"/>
      <c r="B133" s="106"/>
      <c r="C133" s="131"/>
      <c r="D133" s="131"/>
      <c r="E133" s="131"/>
      <c r="F133" s="131"/>
      <c r="G133" s="131"/>
      <c r="H133" s="131"/>
      <c r="I133" s="151"/>
      <c r="J133" s="151"/>
      <c r="K133" s="151"/>
      <c r="L133" s="151"/>
      <c r="M133" s="151"/>
      <c r="N133" s="151"/>
      <c r="O133" s="151"/>
      <c r="P133" s="151"/>
      <c r="Q133" s="171"/>
      <c r="R133" s="151"/>
      <c r="S133" s="151"/>
      <c r="T133" s="151"/>
      <c r="U133" s="151"/>
      <c r="V133" s="151"/>
      <c r="W133" s="151"/>
      <c r="X133" s="151"/>
      <c r="Y133" s="151"/>
      <c r="Z133" s="131"/>
    </row>
    <row r="134" spans="1:26" ht="15.95" hidden="1" customHeight="1" x14ac:dyDescent="0.15">
      <c r="A134" s="106"/>
      <c r="B134" s="106"/>
      <c r="C134" s="131"/>
      <c r="D134" s="131"/>
      <c r="E134" s="131"/>
      <c r="F134" s="131"/>
      <c r="G134" s="131"/>
      <c r="H134" s="131"/>
      <c r="I134" s="151"/>
      <c r="J134" s="151"/>
      <c r="K134" s="151"/>
      <c r="L134" s="151"/>
      <c r="M134" s="151"/>
      <c r="N134" s="151"/>
      <c r="O134" s="151"/>
      <c r="P134" s="151"/>
      <c r="Q134" s="171"/>
      <c r="R134" s="151"/>
      <c r="S134" s="151"/>
      <c r="T134" s="151"/>
      <c r="U134" s="151"/>
      <c r="V134" s="151"/>
      <c r="W134" s="151"/>
      <c r="X134" s="151"/>
      <c r="Y134" s="151"/>
      <c r="Z134" s="131"/>
    </row>
    <row r="135" spans="1:26" ht="15.95" hidden="1" customHeight="1" x14ac:dyDescent="0.15">
      <c r="A135" s="106"/>
      <c r="B135" s="106"/>
      <c r="C135" s="131"/>
      <c r="D135" s="131"/>
      <c r="E135" s="131"/>
      <c r="F135" s="131"/>
      <c r="G135" s="131"/>
      <c r="H135" s="131"/>
      <c r="I135" s="151"/>
      <c r="J135" s="151"/>
      <c r="K135" s="151"/>
      <c r="L135" s="151"/>
      <c r="M135" s="151"/>
      <c r="N135" s="151"/>
      <c r="O135" s="151"/>
      <c r="P135" s="151"/>
      <c r="Q135" s="171"/>
      <c r="R135" s="151"/>
      <c r="S135" s="151"/>
      <c r="T135" s="151"/>
      <c r="U135" s="151"/>
      <c r="V135" s="151"/>
      <c r="W135" s="151"/>
      <c r="X135" s="151"/>
      <c r="Y135" s="151"/>
      <c r="Z135" s="131"/>
    </row>
    <row r="136" spans="1:26" ht="15.95" hidden="1" customHeight="1" x14ac:dyDescent="0.15">
      <c r="A136" s="106"/>
      <c r="B136" s="106"/>
      <c r="C136" s="131"/>
      <c r="D136" s="131"/>
      <c r="E136" s="131"/>
      <c r="F136" s="131"/>
      <c r="G136" s="131"/>
      <c r="H136" s="131"/>
      <c r="I136" s="151"/>
      <c r="J136" s="151"/>
      <c r="K136" s="151"/>
      <c r="L136" s="151"/>
      <c r="M136" s="151"/>
      <c r="N136" s="151"/>
      <c r="O136" s="151"/>
      <c r="P136" s="151"/>
      <c r="Q136" s="171"/>
      <c r="R136" s="151"/>
      <c r="S136" s="151"/>
      <c r="T136" s="151"/>
      <c r="U136" s="151"/>
      <c r="V136" s="151"/>
      <c r="W136" s="151"/>
      <c r="X136" s="151"/>
      <c r="Y136" s="151"/>
      <c r="Z136" s="131"/>
    </row>
    <row r="137" spans="1:26" ht="15.95" hidden="1" customHeight="1" x14ac:dyDescent="0.15">
      <c r="A137" s="106"/>
      <c r="B137" s="106"/>
      <c r="C137" s="131"/>
      <c r="D137" s="131"/>
      <c r="E137" s="131"/>
      <c r="F137" s="131"/>
      <c r="G137" s="131"/>
      <c r="H137" s="131"/>
      <c r="I137" s="151"/>
      <c r="J137" s="151"/>
      <c r="K137" s="151"/>
      <c r="L137" s="151"/>
      <c r="M137" s="151"/>
      <c r="N137" s="151"/>
      <c r="O137" s="151"/>
      <c r="P137" s="151"/>
      <c r="Q137" s="171"/>
      <c r="R137" s="151"/>
      <c r="S137" s="151"/>
      <c r="T137" s="151"/>
      <c r="U137" s="151"/>
      <c r="V137" s="151"/>
      <c r="W137" s="151"/>
      <c r="X137" s="151"/>
      <c r="Y137" s="151"/>
      <c r="Z137" s="131"/>
    </row>
    <row r="138" spans="1:26" ht="15.95" hidden="1" customHeight="1" x14ac:dyDescent="0.15">
      <c r="A138" s="106"/>
      <c r="B138" s="106"/>
      <c r="C138" s="131"/>
      <c r="D138" s="131"/>
      <c r="E138" s="131"/>
      <c r="F138" s="131"/>
      <c r="G138" s="131"/>
      <c r="H138" s="131"/>
      <c r="I138" s="151"/>
      <c r="J138" s="151"/>
      <c r="K138" s="151"/>
      <c r="L138" s="151"/>
      <c r="M138" s="151"/>
      <c r="N138" s="151"/>
      <c r="O138" s="151"/>
      <c r="P138" s="151"/>
      <c r="Q138" s="171"/>
      <c r="R138" s="151"/>
      <c r="S138" s="151"/>
      <c r="T138" s="151"/>
      <c r="U138" s="151"/>
      <c r="V138" s="151"/>
      <c r="W138" s="151"/>
      <c r="X138" s="151"/>
      <c r="Y138" s="151"/>
      <c r="Z138" s="131"/>
    </row>
    <row r="139" spans="1:26" ht="15.95" hidden="1" customHeight="1" x14ac:dyDescent="0.15">
      <c r="A139" s="106"/>
      <c r="B139" s="106"/>
      <c r="C139" s="131"/>
      <c r="D139" s="131"/>
      <c r="E139" s="131"/>
      <c r="F139" s="131"/>
      <c r="G139" s="131"/>
      <c r="H139" s="131"/>
      <c r="I139" s="151"/>
      <c r="J139" s="151"/>
      <c r="K139" s="151"/>
      <c r="L139" s="151"/>
      <c r="M139" s="151"/>
      <c r="N139" s="151"/>
      <c r="O139" s="151"/>
      <c r="P139" s="151"/>
      <c r="Q139" s="171"/>
      <c r="R139" s="151"/>
      <c r="S139" s="151"/>
      <c r="T139" s="151"/>
      <c r="U139" s="151"/>
      <c r="V139" s="151"/>
      <c r="W139" s="151"/>
      <c r="X139" s="151"/>
      <c r="Y139" s="151"/>
      <c r="Z139" s="131"/>
    </row>
    <row r="140" spans="1:26" ht="15.95" hidden="1" customHeight="1" x14ac:dyDescent="0.15">
      <c r="A140" s="106"/>
      <c r="B140" s="106"/>
      <c r="C140" s="131"/>
      <c r="D140" s="131"/>
      <c r="E140" s="131"/>
      <c r="F140" s="131"/>
      <c r="G140" s="131"/>
      <c r="H140" s="131"/>
      <c r="I140" s="151"/>
      <c r="J140" s="151"/>
      <c r="K140" s="151"/>
      <c r="L140" s="151"/>
      <c r="M140" s="151"/>
      <c r="N140" s="151"/>
      <c r="O140" s="151"/>
      <c r="P140" s="151"/>
      <c r="Q140" s="171"/>
      <c r="R140" s="151"/>
      <c r="S140" s="151"/>
      <c r="T140" s="151"/>
      <c r="U140" s="151"/>
      <c r="V140" s="151"/>
      <c r="W140" s="151"/>
      <c r="X140" s="151"/>
      <c r="Y140" s="151"/>
      <c r="Z140" s="131"/>
    </row>
    <row r="141" spans="1:26" ht="15.95" hidden="1" customHeight="1" x14ac:dyDescent="0.15">
      <c r="A141" s="106"/>
      <c r="B141" s="106"/>
      <c r="C141" s="131"/>
      <c r="D141" s="131"/>
      <c r="E141" s="131"/>
      <c r="F141" s="131"/>
      <c r="G141" s="131"/>
      <c r="H141" s="131"/>
      <c r="I141" s="151"/>
      <c r="J141" s="151"/>
      <c r="K141" s="151"/>
      <c r="L141" s="151"/>
      <c r="M141" s="151"/>
      <c r="N141" s="151"/>
      <c r="O141" s="151"/>
      <c r="P141" s="151"/>
      <c r="Q141" s="171"/>
      <c r="R141" s="151"/>
      <c r="S141" s="151"/>
      <c r="T141" s="151"/>
      <c r="U141" s="151"/>
      <c r="V141" s="151"/>
      <c r="W141" s="151"/>
      <c r="X141" s="151"/>
      <c r="Y141" s="151"/>
      <c r="Z141" s="131"/>
    </row>
    <row r="142" spans="1:26" ht="15.95" hidden="1" customHeight="1" x14ac:dyDescent="0.15">
      <c r="A142" s="106"/>
      <c r="B142" s="106"/>
      <c r="C142" s="131"/>
      <c r="D142" s="131"/>
      <c r="E142" s="131"/>
      <c r="F142" s="131"/>
      <c r="G142" s="131"/>
      <c r="H142" s="131"/>
      <c r="I142" s="151"/>
      <c r="J142" s="151"/>
      <c r="K142" s="151"/>
      <c r="L142" s="151"/>
      <c r="M142" s="151"/>
      <c r="N142" s="151"/>
      <c r="O142" s="151"/>
      <c r="P142" s="151"/>
      <c r="Q142" s="171"/>
      <c r="R142" s="151"/>
      <c r="S142" s="151"/>
      <c r="T142" s="151"/>
      <c r="U142" s="151"/>
      <c r="V142" s="151"/>
      <c r="W142" s="151"/>
      <c r="X142" s="151"/>
      <c r="Y142" s="151"/>
      <c r="Z142" s="131"/>
    </row>
    <row r="143" spans="1:26" ht="15.95" hidden="1" customHeight="1" x14ac:dyDescent="0.15">
      <c r="A143" s="106"/>
      <c r="B143" s="106"/>
      <c r="C143" s="131"/>
      <c r="D143" s="131"/>
      <c r="E143" s="131"/>
      <c r="F143" s="131"/>
      <c r="G143" s="131"/>
      <c r="H143" s="131"/>
      <c r="I143" s="151"/>
      <c r="J143" s="151"/>
      <c r="K143" s="151"/>
      <c r="L143" s="151"/>
      <c r="M143" s="151"/>
      <c r="N143" s="151"/>
      <c r="O143" s="151"/>
      <c r="P143" s="151"/>
      <c r="Q143" s="171"/>
      <c r="R143" s="151"/>
      <c r="S143" s="151"/>
      <c r="T143" s="151"/>
      <c r="U143" s="151"/>
      <c r="V143" s="151"/>
      <c r="W143" s="151"/>
      <c r="X143" s="151"/>
      <c r="Y143" s="151"/>
      <c r="Z143" s="131"/>
    </row>
    <row r="144" spans="1:26" ht="15.95" hidden="1" customHeight="1" x14ac:dyDescent="0.15">
      <c r="A144" s="106"/>
      <c r="B144" s="106"/>
      <c r="C144" s="131"/>
      <c r="D144" s="131"/>
      <c r="E144" s="131"/>
      <c r="F144" s="131"/>
      <c r="G144" s="131"/>
      <c r="H144" s="131"/>
      <c r="I144" s="151"/>
      <c r="J144" s="151"/>
      <c r="K144" s="151"/>
      <c r="L144" s="151"/>
      <c r="M144" s="151"/>
      <c r="N144" s="151"/>
      <c r="O144" s="151"/>
      <c r="P144" s="151"/>
      <c r="Q144" s="171"/>
      <c r="R144" s="151"/>
      <c r="S144" s="151"/>
      <c r="T144" s="151"/>
      <c r="U144" s="151"/>
      <c r="V144" s="151"/>
      <c r="W144" s="151"/>
      <c r="X144" s="151"/>
      <c r="Y144" s="151"/>
      <c r="Z144" s="131"/>
    </row>
    <row r="145" spans="1:26" ht="15.95" hidden="1" customHeight="1" x14ac:dyDescent="0.15">
      <c r="A145" s="106"/>
      <c r="B145" s="106"/>
      <c r="C145" s="131"/>
      <c r="D145" s="131"/>
      <c r="E145" s="131"/>
      <c r="F145" s="131"/>
      <c r="G145" s="131"/>
      <c r="H145" s="131"/>
      <c r="I145" s="151"/>
      <c r="J145" s="151"/>
      <c r="K145" s="151"/>
      <c r="L145" s="151"/>
      <c r="M145" s="151"/>
      <c r="N145" s="151"/>
      <c r="O145" s="151"/>
      <c r="P145" s="151"/>
      <c r="Q145" s="171"/>
      <c r="R145" s="151"/>
      <c r="S145" s="151"/>
      <c r="T145" s="151"/>
      <c r="U145" s="151"/>
      <c r="V145" s="151"/>
      <c r="W145" s="151"/>
      <c r="X145" s="151"/>
      <c r="Y145" s="151"/>
      <c r="Z145" s="131"/>
    </row>
    <row r="146" spans="1:26" ht="15.95" hidden="1" customHeight="1" x14ac:dyDescent="0.15">
      <c r="A146" s="106"/>
      <c r="B146" s="106"/>
      <c r="C146" s="131"/>
      <c r="D146" s="131"/>
      <c r="E146" s="131"/>
      <c r="F146" s="131"/>
      <c r="G146" s="131"/>
      <c r="H146" s="131"/>
      <c r="I146" s="151"/>
      <c r="J146" s="151"/>
      <c r="K146" s="151"/>
      <c r="L146" s="151"/>
      <c r="M146" s="151"/>
      <c r="N146" s="151"/>
      <c r="O146" s="151"/>
      <c r="P146" s="151"/>
      <c r="Q146" s="171"/>
      <c r="R146" s="151"/>
      <c r="S146" s="151"/>
      <c r="T146" s="151"/>
      <c r="U146" s="151"/>
      <c r="V146" s="151"/>
      <c r="W146" s="151"/>
      <c r="X146" s="151"/>
      <c r="Y146" s="151"/>
      <c r="Z146" s="131"/>
    </row>
    <row r="147" spans="1:26" ht="15.95" hidden="1" customHeight="1" x14ac:dyDescent="0.15">
      <c r="A147" s="106"/>
      <c r="B147" s="106"/>
      <c r="C147" s="131"/>
      <c r="D147" s="131"/>
      <c r="E147" s="131"/>
      <c r="F147" s="131"/>
      <c r="G147" s="131"/>
      <c r="H147" s="131"/>
      <c r="I147" s="151"/>
      <c r="J147" s="151"/>
      <c r="K147" s="151"/>
      <c r="L147" s="151"/>
      <c r="M147" s="151"/>
      <c r="N147" s="151"/>
      <c r="O147" s="151"/>
      <c r="P147" s="151"/>
      <c r="Q147" s="171"/>
      <c r="R147" s="151"/>
      <c r="S147" s="151"/>
      <c r="T147" s="151"/>
      <c r="U147" s="151"/>
      <c r="V147" s="151"/>
      <c r="W147" s="151"/>
      <c r="X147" s="151"/>
      <c r="Y147" s="151"/>
      <c r="Z147" s="131"/>
    </row>
    <row r="148" spans="1:26" ht="15.95" hidden="1" customHeight="1" x14ac:dyDescent="0.15">
      <c r="A148" s="106"/>
      <c r="B148" s="106"/>
      <c r="C148" s="131"/>
      <c r="D148" s="131"/>
      <c r="E148" s="131"/>
      <c r="F148" s="131"/>
      <c r="G148" s="131"/>
      <c r="H148" s="131"/>
      <c r="I148" s="151"/>
      <c r="J148" s="151"/>
      <c r="K148" s="151"/>
      <c r="L148" s="151"/>
      <c r="M148" s="151"/>
      <c r="N148" s="151"/>
      <c r="O148" s="151"/>
      <c r="P148" s="151"/>
      <c r="Q148" s="171"/>
      <c r="R148" s="151"/>
      <c r="S148" s="151"/>
      <c r="T148" s="151"/>
      <c r="U148" s="151"/>
      <c r="V148" s="151"/>
      <c r="W148" s="151"/>
      <c r="X148" s="151"/>
      <c r="Y148" s="151"/>
      <c r="Z148" s="131"/>
    </row>
    <row r="149" spans="1:26" ht="20.100000000000001" customHeight="1" x14ac:dyDescent="0.15">
      <c r="A149" s="106"/>
      <c r="B149" s="106"/>
      <c r="C149" s="131"/>
      <c r="D149" s="131"/>
      <c r="E149" s="131"/>
      <c r="F149" s="131"/>
      <c r="G149" s="131"/>
      <c r="H149" s="131"/>
      <c r="I149" s="151"/>
      <c r="J149" s="131"/>
      <c r="K149" s="131"/>
      <c r="L149" s="131"/>
      <c r="M149" s="131"/>
      <c r="N149" s="131"/>
      <c r="O149" s="131"/>
      <c r="P149" s="131"/>
      <c r="Q149" s="172"/>
      <c r="R149" s="131"/>
      <c r="S149" s="131"/>
      <c r="T149" s="131"/>
      <c r="U149" s="131"/>
      <c r="V149" s="131"/>
      <c r="W149" s="131"/>
      <c r="X149" s="131"/>
      <c r="Y149" s="131"/>
      <c r="Z149" s="131"/>
    </row>
    <row r="150" spans="1:26" ht="20.100000000000001" customHeight="1" x14ac:dyDescent="0.15">
      <c r="A150" s="106"/>
      <c r="B150" s="106"/>
      <c r="C150" s="118" t="s">
        <v>54</v>
      </c>
      <c r="D150" s="119"/>
      <c r="E150" s="119"/>
      <c r="F150" s="119"/>
      <c r="G150" s="119"/>
      <c r="H150" s="120"/>
      <c r="I150" s="152"/>
      <c r="K150" s="152"/>
    </row>
    <row r="151" spans="1:26" ht="20.100000000000001" customHeight="1" x14ac:dyDescent="0.15">
      <c r="A151" s="106"/>
      <c r="B151" s="106"/>
      <c r="C151" s="121"/>
      <c r="D151" s="122"/>
      <c r="E151" s="122"/>
      <c r="F151" s="122"/>
      <c r="G151" s="122"/>
      <c r="H151" s="122"/>
      <c r="I151" s="123"/>
      <c r="J151" s="123"/>
      <c r="K151" s="123"/>
      <c r="L151" s="123"/>
      <c r="M151" s="123"/>
      <c r="N151" s="123"/>
      <c r="O151" s="123"/>
      <c r="P151" s="123"/>
      <c r="Q151" s="123"/>
      <c r="R151" s="123"/>
      <c r="S151" s="123"/>
      <c r="T151" s="123"/>
      <c r="U151" s="123"/>
      <c r="V151" s="123"/>
      <c r="W151" s="123"/>
      <c r="X151" s="123"/>
      <c r="Y151" s="123"/>
      <c r="Z151" s="124"/>
    </row>
    <row r="152" spans="1:26" ht="20.100000000000001" customHeight="1" x14ac:dyDescent="0.15">
      <c r="A152" s="106"/>
      <c r="B152" s="106"/>
      <c r="C152" s="121"/>
      <c r="D152" s="173" t="s">
        <v>55</v>
      </c>
      <c r="E152" s="153"/>
      <c r="F152" s="153"/>
      <c r="G152" s="153"/>
      <c r="H152" s="153"/>
      <c r="I152" s="153"/>
      <c r="J152" s="153"/>
      <c r="K152" s="153"/>
      <c r="L152" s="153"/>
      <c r="M152" s="153"/>
      <c r="N152" s="153"/>
      <c r="O152" s="153"/>
      <c r="P152" s="153"/>
      <c r="Q152" s="153"/>
      <c r="R152" s="153"/>
      <c r="S152" s="153"/>
      <c r="T152" s="153"/>
      <c r="U152" s="153"/>
      <c r="V152" s="153"/>
      <c r="W152" s="153"/>
      <c r="X152" s="132"/>
      <c r="Y152" s="131"/>
      <c r="Z152" s="130"/>
    </row>
    <row r="153" spans="1:26" ht="20.100000000000001" customHeight="1" x14ac:dyDescent="0.15">
      <c r="A153" s="106">
        <f>IFERROR(IF(AND($I153&lt;&gt;"しない", $I153&lt;&gt;"する"),1001,0),3)</f>
        <v>0</v>
      </c>
      <c r="B153" s="106"/>
      <c r="C153" s="125"/>
      <c r="D153" s="126">
        <v>1</v>
      </c>
      <c r="E153" s="131" t="s">
        <v>56</v>
      </c>
      <c r="F153" s="131"/>
      <c r="G153" s="131"/>
      <c r="H153" s="131"/>
      <c r="I153" s="57" t="s">
        <v>57</v>
      </c>
      <c r="J153" s="70"/>
      <c r="K153" s="70"/>
      <c r="L153" s="70"/>
      <c r="M153" s="70"/>
      <c r="N153" s="131"/>
      <c r="O153" s="131"/>
      <c r="P153" s="131"/>
      <c r="Q153" s="131"/>
      <c r="R153" s="131"/>
      <c r="S153" s="131"/>
      <c r="T153" s="131"/>
      <c r="U153" s="131"/>
      <c r="Z153" s="174"/>
    </row>
    <row r="154" spans="1:26" ht="20.100000000000001" customHeight="1" x14ac:dyDescent="0.15">
      <c r="A154" s="106"/>
      <c r="B154" s="106"/>
      <c r="C154" s="134"/>
      <c r="D154" s="131"/>
      <c r="E154" s="131"/>
      <c r="F154" s="131"/>
      <c r="G154" s="131"/>
      <c r="H154" s="131"/>
      <c r="I154" s="175"/>
      <c r="J154" s="133" t="s">
        <v>7</v>
      </c>
      <c r="K154" s="133"/>
      <c r="L154" s="133"/>
      <c r="M154" s="133"/>
      <c r="N154" s="133"/>
      <c r="O154" s="133"/>
      <c r="P154" s="133"/>
      <c r="Q154" s="133"/>
      <c r="R154" s="133"/>
      <c r="S154" s="133"/>
      <c r="T154" s="133"/>
      <c r="U154" s="131"/>
      <c r="Z154" s="174"/>
    </row>
    <row r="155" spans="1:26" ht="20.100000000000001" customHeight="1" x14ac:dyDescent="0.15">
      <c r="A155" s="106">
        <f>IFERROR(IF(AND($I153="する",OR(TRIM($I155)="", NOT(OR(IFERROR(SEARCH(" ",$I155),0)&gt;0, IFERROR(SEARCH("　",$I155),0)&gt;0)))),1001,0),3)</f>
        <v>0</v>
      </c>
      <c r="B155" s="106"/>
      <c r="C155" s="125"/>
      <c r="D155" s="126">
        <v>2</v>
      </c>
      <c r="E155" s="101" t="s">
        <v>50</v>
      </c>
      <c r="I155" s="57"/>
      <c r="J155" s="57"/>
      <c r="K155" s="57"/>
      <c r="L155" s="57"/>
      <c r="M155" s="57"/>
      <c r="N155" s="57"/>
      <c r="O155" s="57"/>
      <c r="P155" s="57"/>
      <c r="Q155" s="57"/>
      <c r="R155" s="57"/>
      <c r="S155" s="57"/>
      <c r="T155" s="57"/>
      <c r="U155" s="57"/>
      <c r="V155" s="57"/>
      <c r="W155" s="57"/>
      <c r="X155" s="57"/>
      <c r="Y155" s="57"/>
      <c r="Z155" s="130"/>
    </row>
    <row r="156" spans="1:26" ht="20.100000000000001" customHeight="1" x14ac:dyDescent="0.15">
      <c r="A156" s="106"/>
      <c r="B156" s="106"/>
      <c r="C156" s="125"/>
      <c r="D156" s="126"/>
      <c r="E156" s="131"/>
      <c r="F156" s="131"/>
      <c r="G156" s="131"/>
      <c r="H156" s="131"/>
      <c r="I156" s="137"/>
      <c r="J156" s="133" t="s">
        <v>29</v>
      </c>
      <c r="K156" s="133"/>
      <c r="L156" s="133"/>
      <c r="M156" s="133"/>
      <c r="N156" s="133"/>
      <c r="O156" s="133"/>
      <c r="P156" s="133"/>
      <c r="Q156" s="133"/>
      <c r="R156" s="133"/>
      <c r="S156" s="133"/>
      <c r="T156" s="133"/>
      <c r="U156" s="133"/>
      <c r="V156" s="133"/>
      <c r="W156" s="133"/>
      <c r="X156" s="133"/>
      <c r="Y156" s="133"/>
      <c r="Z156" s="130"/>
    </row>
    <row r="157" spans="1:26" ht="20.100000000000001" customHeight="1" x14ac:dyDescent="0.15">
      <c r="A157" s="106">
        <f>IFERROR(IF(AND($I153="する",OR(TRIM($I157)="", NOT(OR(IFERROR(SEARCH(" ",$I157),0)&gt;0, IFERROR(SEARCH("　",$I157),0)&gt;0)))),1001,0),3)</f>
        <v>0</v>
      </c>
      <c r="B157" s="106"/>
      <c r="C157" s="125"/>
      <c r="D157" s="126">
        <v>3</v>
      </c>
      <c r="E157" s="101" t="s">
        <v>51</v>
      </c>
      <c r="I157" s="57"/>
      <c r="J157" s="57"/>
      <c r="K157" s="57"/>
      <c r="L157" s="57"/>
      <c r="M157" s="57"/>
      <c r="N157" s="57"/>
      <c r="O157" s="57"/>
      <c r="P157" s="57"/>
      <c r="Q157" s="57"/>
      <c r="R157" s="57"/>
      <c r="S157" s="57"/>
      <c r="T157" s="57"/>
      <c r="U157" s="57"/>
      <c r="V157" s="57"/>
      <c r="W157" s="57"/>
      <c r="X157" s="57"/>
      <c r="Y157" s="57"/>
      <c r="Z157" s="130"/>
    </row>
    <row r="158" spans="1:26" ht="20.100000000000001" customHeight="1" x14ac:dyDescent="0.15">
      <c r="A158" s="106"/>
      <c r="B158" s="106"/>
      <c r="C158" s="134"/>
      <c r="D158" s="131"/>
      <c r="E158" s="131"/>
      <c r="F158" s="131"/>
      <c r="G158" s="131"/>
      <c r="H158" s="131"/>
      <c r="I158" s="137"/>
      <c r="J158" s="133" t="s">
        <v>31</v>
      </c>
      <c r="K158" s="133"/>
      <c r="L158" s="133"/>
      <c r="M158" s="133"/>
      <c r="N158" s="133"/>
      <c r="O158" s="133"/>
      <c r="P158" s="133"/>
      <c r="Q158" s="133"/>
      <c r="R158" s="133"/>
      <c r="S158" s="133"/>
      <c r="T158" s="133"/>
      <c r="U158" s="133"/>
      <c r="V158" s="133"/>
      <c r="W158" s="133"/>
      <c r="X158" s="133"/>
      <c r="Y158" s="133"/>
      <c r="Z158" s="130"/>
    </row>
    <row r="159" spans="1:26" ht="20.100000000000001" customHeight="1" x14ac:dyDescent="0.15">
      <c r="A159" s="106">
        <f>IFERROR(IF(AND($I153="する",OR(TRIM($I159)="", LEN($I159)&lt;&gt;8, NOT(ISNUMBER(VALUE($I159))), IFERROR(SEARCH("-", $I159),0)&gt;0)),1001,0),3)</f>
        <v>0</v>
      </c>
      <c r="B159" s="106"/>
      <c r="C159" s="125"/>
      <c r="D159" s="126">
        <v>4</v>
      </c>
      <c r="E159" s="101" t="s">
        <v>58</v>
      </c>
      <c r="I159" s="57"/>
      <c r="J159" s="57"/>
      <c r="K159" s="57"/>
      <c r="L159" s="57"/>
      <c r="M159" s="57"/>
      <c r="N159" s="131"/>
      <c r="O159" s="131"/>
      <c r="P159" s="131"/>
      <c r="Q159" s="131"/>
      <c r="R159" s="131"/>
      <c r="S159" s="131"/>
      <c r="T159" s="131"/>
      <c r="U159" s="131"/>
      <c r="V159" s="131"/>
      <c r="W159" s="131"/>
      <c r="X159" s="131"/>
      <c r="Y159" s="131"/>
      <c r="Z159" s="130"/>
    </row>
    <row r="160" spans="1:26" ht="20.100000000000001" customHeight="1" x14ac:dyDescent="0.15">
      <c r="A160" s="106"/>
      <c r="B160" s="106"/>
      <c r="C160" s="134"/>
      <c r="D160" s="131"/>
      <c r="E160" s="131"/>
      <c r="F160" s="131"/>
      <c r="G160" s="131"/>
      <c r="H160" s="131"/>
      <c r="I160" s="128"/>
      <c r="J160" s="133" t="s">
        <v>71</v>
      </c>
      <c r="K160" s="132"/>
      <c r="L160" s="132"/>
      <c r="M160" s="132"/>
      <c r="N160" s="132"/>
      <c r="O160" s="132"/>
      <c r="P160" s="132"/>
      <c r="Q160" s="132"/>
      <c r="R160" s="132"/>
      <c r="S160" s="132"/>
      <c r="T160" s="132"/>
      <c r="U160" s="132"/>
      <c r="V160" s="132"/>
      <c r="W160" s="132"/>
      <c r="X160" s="132"/>
      <c r="Y160" s="132"/>
      <c r="Z160" s="130"/>
    </row>
    <row r="161" spans="1:27" ht="20.100000000000001" customHeight="1" x14ac:dyDescent="0.15">
      <c r="A161" s="106">
        <f>IFERROR(IF(AND($I153="する",TRIM($I161)=""),1001,0),3)</f>
        <v>0</v>
      </c>
      <c r="B161" s="106"/>
      <c r="C161" s="125"/>
      <c r="D161" s="126">
        <v>5</v>
      </c>
      <c r="E161" s="101" t="s">
        <v>21</v>
      </c>
      <c r="I161" s="66"/>
      <c r="J161" s="67"/>
      <c r="K161" s="67"/>
      <c r="L161" s="67"/>
      <c r="M161" s="67"/>
      <c r="N161" s="131"/>
      <c r="O161" s="131"/>
      <c r="P161" s="131"/>
      <c r="Q161" s="131"/>
      <c r="R161" s="131"/>
      <c r="S161" s="131"/>
      <c r="T161" s="131"/>
      <c r="U161" s="131"/>
      <c r="V161" s="131"/>
      <c r="W161" s="131"/>
      <c r="X161" s="131"/>
      <c r="Y161" s="131"/>
      <c r="Z161" s="130"/>
    </row>
    <row r="162" spans="1:27" ht="20.100000000000001" customHeight="1" x14ac:dyDescent="0.15">
      <c r="A162" s="106"/>
      <c r="B162" s="106"/>
      <c r="C162" s="125"/>
      <c r="D162" s="126"/>
      <c r="E162" s="131"/>
      <c r="F162" s="131"/>
      <c r="G162" s="131"/>
      <c r="H162" s="131"/>
      <c r="I162" s="128"/>
      <c r="J162" s="133" t="s">
        <v>79</v>
      </c>
      <c r="K162" s="132"/>
      <c r="L162" s="132"/>
      <c r="M162" s="132"/>
      <c r="N162" s="132"/>
      <c r="O162" s="132"/>
      <c r="P162" s="132"/>
      <c r="Q162" s="132"/>
      <c r="R162" s="132"/>
      <c r="S162" s="132"/>
      <c r="T162" s="132"/>
      <c r="U162" s="132"/>
      <c r="V162" s="132"/>
      <c r="W162" s="132"/>
      <c r="X162" s="132"/>
      <c r="Y162" s="132"/>
      <c r="Z162" s="130"/>
    </row>
    <row r="163" spans="1:27" ht="20.100000000000001" customHeight="1" x14ac:dyDescent="0.15">
      <c r="A163" s="106">
        <f>IFERROR(IF(AND($I153="する",AND($I163&lt;&gt;"", OR(ISERROR(FIND("@"&amp;LEFT($I163,3)&amp;"@", 都道府県3))=FALSE, ISERROR(FIND("@"&amp;LEFT($I163,4)&amp;"@",都道府県4))=FALSE))=FALSE),1001,0),3)</f>
        <v>0</v>
      </c>
      <c r="B163" s="106"/>
      <c r="C163" s="125"/>
      <c r="D163" s="126">
        <v>6</v>
      </c>
      <c r="E163" s="101" t="s">
        <v>22</v>
      </c>
      <c r="I163" s="68"/>
      <c r="J163" s="68"/>
      <c r="K163" s="68"/>
      <c r="L163" s="68"/>
      <c r="M163" s="68"/>
      <c r="N163" s="68"/>
      <c r="O163" s="68"/>
      <c r="P163" s="68"/>
      <c r="Q163" s="69"/>
      <c r="R163" s="68"/>
      <c r="S163" s="68"/>
      <c r="T163" s="68"/>
      <c r="U163" s="68"/>
      <c r="V163" s="68"/>
      <c r="W163" s="68"/>
      <c r="X163" s="68"/>
      <c r="Y163" s="68"/>
      <c r="Z163" s="130"/>
    </row>
    <row r="164" spans="1:27" ht="20.100000000000001" customHeight="1" x14ac:dyDescent="0.15">
      <c r="A164" s="106"/>
      <c r="B164" s="106"/>
      <c r="C164" s="125"/>
      <c r="D164" s="126"/>
      <c r="E164" s="131"/>
      <c r="F164" s="131"/>
      <c r="G164" s="131"/>
      <c r="H164" s="131"/>
      <c r="I164" s="128"/>
      <c r="J164" s="133" t="s">
        <v>23</v>
      </c>
      <c r="K164" s="132"/>
      <c r="L164" s="132"/>
      <c r="M164" s="132"/>
      <c r="N164" s="132"/>
      <c r="O164" s="132"/>
      <c r="P164" s="132"/>
      <c r="Q164" s="132"/>
      <c r="R164" s="132"/>
      <c r="S164" s="132"/>
      <c r="T164" s="132"/>
      <c r="U164" s="132"/>
      <c r="V164" s="132"/>
      <c r="W164" s="132"/>
      <c r="X164" s="132"/>
      <c r="Y164" s="132"/>
      <c r="Z164" s="130"/>
    </row>
    <row r="165" spans="1:27" ht="20.100000000000001" customHeight="1" x14ac:dyDescent="0.15">
      <c r="A165" s="106">
        <f>IFERROR(IF(AND($I153="する",NOT(AND(TRIM($I165)&lt;&gt;"",ISNUMBER(VALUE(SUBSTITUTE($I165,"-",""))),IFERROR(SEARCH("-",$I165),0)&gt;0))),1001,0),3)</f>
        <v>0</v>
      </c>
      <c r="B165" s="106"/>
      <c r="C165" s="125"/>
      <c r="D165" s="126">
        <v>7</v>
      </c>
      <c r="E165" s="101" t="s">
        <v>32</v>
      </c>
      <c r="I165" s="57"/>
      <c r="J165" s="57"/>
      <c r="K165" s="57"/>
      <c r="L165" s="57"/>
      <c r="M165" s="57"/>
      <c r="Y165" s="132"/>
      <c r="Z165" s="130"/>
    </row>
    <row r="166" spans="1:27" ht="20.100000000000001" customHeight="1" x14ac:dyDescent="0.15">
      <c r="A166" s="106"/>
      <c r="B166" s="106"/>
      <c r="C166" s="134"/>
      <c r="D166" s="131"/>
      <c r="E166" s="131"/>
      <c r="F166" s="131"/>
      <c r="G166" s="131"/>
      <c r="H166" s="131"/>
      <c r="I166" s="128"/>
      <c r="J166" s="133" t="s">
        <v>35</v>
      </c>
      <c r="K166" s="132"/>
      <c r="L166" s="132"/>
      <c r="M166" s="132"/>
      <c r="N166" s="132"/>
      <c r="O166" s="132"/>
      <c r="P166" s="132"/>
      <c r="Q166" s="132"/>
      <c r="R166" s="132"/>
      <c r="S166" s="132"/>
      <c r="T166" s="132"/>
      <c r="U166" s="132"/>
      <c r="V166" s="132"/>
      <c r="W166" s="132"/>
      <c r="X166" s="132"/>
      <c r="Y166" s="132"/>
      <c r="Z166" s="130"/>
    </row>
    <row r="167" spans="1:27" ht="20.100000000000001" customHeight="1" x14ac:dyDescent="0.15">
      <c r="A167" s="106">
        <f>IFERROR(IF(AND($I153="する",AND(TRIM($I167)&lt;&gt;"",NOT(AND(ISNUMBER(VALUE(SUBSTITUTE($I167,"-",""))),IFERROR(SEARCH("-",$I167),0)&gt;0)))),1001,0),3)</f>
        <v>0</v>
      </c>
      <c r="B167" s="106"/>
      <c r="C167" s="125"/>
      <c r="D167" s="126">
        <v>8</v>
      </c>
      <c r="E167" s="101" t="s">
        <v>36</v>
      </c>
      <c r="I167" s="57"/>
      <c r="J167" s="57"/>
      <c r="K167" s="57"/>
      <c r="L167" s="57"/>
      <c r="M167" s="57"/>
      <c r="N167" s="132"/>
      <c r="O167" s="132"/>
      <c r="P167" s="132"/>
      <c r="Q167" s="132"/>
      <c r="R167" s="132"/>
      <c r="S167" s="132"/>
      <c r="T167" s="132"/>
      <c r="U167" s="132"/>
      <c r="V167" s="132"/>
      <c r="W167" s="132"/>
      <c r="X167" s="132"/>
      <c r="Y167" s="132"/>
      <c r="Z167" s="130"/>
    </row>
    <row r="168" spans="1:27" ht="20.100000000000001" customHeight="1" x14ac:dyDescent="0.15">
      <c r="A168" s="106"/>
      <c r="B168" s="106"/>
      <c r="C168" s="134"/>
      <c r="D168" s="131"/>
      <c r="E168" s="131"/>
      <c r="F168" s="131"/>
      <c r="G168" s="131"/>
      <c r="H168" s="131"/>
      <c r="I168" s="128"/>
      <c r="J168" s="133" t="s">
        <v>35</v>
      </c>
      <c r="K168" s="132"/>
      <c r="L168" s="132"/>
      <c r="M168" s="132"/>
      <c r="N168" s="132"/>
      <c r="O168" s="132"/>
      <c r="P168" s="132"/>
      <c r="Q168" s="132"/>
      <c r="R168" s="132"/>
      <c r="S168" s="132"/>
      <c r="T168" s="132"/>
      <c r="U168" s="132"/>
      <c r="V168" s="132"/>
      <c r="W168" s="132"/>
      <c r="X168" s="132"/>
      <c r="Y168" s="132"/>
      <c r="Z168" s="130"/>
    </row>
    <row r="169" spans="1:27" ht="20.100000000000001" customHeight="1" x14ac:dyDescent="0.15">
      <c r="A169" s="106">
        <f>IFERROR(IF(OR(AND($I153="する",NOT(IFERROR(SEARCH("@",$I169),0)&gt;0))),1001,0),3)</f>
        <v>0</v>
      </c>
      <c r="B169" s="106"/>
      <c r="C169" s="125"/>
      <c r="D169" s="126">
        <v>9</v>
      </c>
      <c r="E169" s="101" t="s">
        <v>37</v>
      </c>
      <c r="I169" s="57"/>
      <c r="J169" s="57"/>
      <c r="K169" s="57"/>
      <c r="L169" s="57"/>
      <c r="M169" s="57"/>
      <c r="N169" s="57"/>
      <c r="O169" s="57"/>
      <c r="P169" s="57"/>
      <c r="Q169" s="58"/>
      <c r="R169" s="57"/>
      <c r="S169" s="57"/>
      <c r="T169" s="57"/>
      <c r="U169" s="57"/>
      <c r="V169" s="57"/>
      <c r="W169" s="57"/>
      <c r="X169" s="57"/>
      <c r="Y169" s="57"/>
      <c r="Z169" s="130"/>
    </row>
    <row r="170" spans="1:27" ht="20.100000000000001" customHeight="1" x14ac:dyDescent="0.15">
      <c r="A170" s="106"/>
      <c r="B170" s="106"/>
      <c r="C170" s="134"/>
      <c r="D170" s="131"/>
      <c r="E170" s="131"/>
      <c r="F170" s="131"/>
      <c r="G170" s="131"/>
      <c r="H170" s="131"/>
      <c r="I170" s="128"/>
      <c r="J170" s="139" t="s">
        <v>77</v>
      </c>
      <c r="K170" s="156"/>
      <c r="L170" s="132"/>
      <c r="M170" s="132"/>
      <c r="N170" s="132"/>
      <c r="O170" s="132"/>
      <c r="P170" s="132"/>
      <c r="Q170" s="157"/>
      <c r="R170" s="132"/>
      <c r="S170" s="132"/>
      <c r="T170" s="132"/>
      <c r="U170" s="132"/>
      <c r="V170" s="132"/>
      <c r="W170" s="132"/>
      <c r="X170" s="132"/>
      <c r="Y170" s="132"/>
      <c r="Z170" s="130"/>
    </row>
    <row r="171" spans="1:27" ht="20.100000000000001" customHeight="1" x14ac:dyDescent="0.15">
      <c r="A171" s="106"/>
      <c r="B171" s="106"/>
      <c r="C171" s="145"/>
      <c r="D171" s="146"/>
      <c r="E171" s="146"/>
      <c r="F171" s="146"/>
      <c r="G171" s="146"/>
      <c r="H171" s="146"/>
      <c r="I171" s="147"/>
      <c r="J171" s="147"/>
      <c r="K171" s="148"/>
      <c r="L171" s="147"/>
      <c r="M171" s="147"/>
      <c r="N171" s="147"/>
      <c r="O171" s="147"/>
      <c r="P171" s="147"/>
      <c r="Q171" s="147"/>
      <c r="R171" s="147"/>
      <c r="S171" s="147"/>
      <c r="T171" s="147"/>
      <c r="U171" s="147"/>
      <c r="V171" s="147"/>
      <c r="W171" s="147"/>
      <c r="X171" s="147"/>
      <c r="Y171" s="176"/>
      <c r="Z171" s="149"/>
      <c r="AA171" s="163"/>
    </row>
    <row r="172" spans="1:27" ht="20.100000000000001" customHeight="1" x14ac:dyDescent="0.15">
      <c r="A172" s="106"/>
      <c r="B172" s="106"/>
      <c r="C172" s="131"/>
      <c r="D172" s="131"/>
      <c r="E172" s="131"/>
      <c r="F172" s="131"/>
      <c r="G172" s="131"/>
      <c r="H172" s="131"/>
      <c r="I172" s="151"/>
      <c r="J172" s="151"/>
      <c r="K172" s="151"/>
      <c r="L172" s="151"/>
      <c r="M172" s="151"/>
      <c r="N172" s="151"/>
      <c r="O172" s="151"/>
      <c r="P172" s="151"/>
      <c r="Q172" s="151"/>
      <c r="R172" s="151"/>
      <c r="S172" s="151"/>
      <c r="T172" s="151"/>
      <c r="U172" s="151"/>
      <c r="V172" s="151"/>
      <c r="W172" s="151"/>
      <c r="X172" s="151"/>
      <c r="Y172" s="177"/>
      <c r="Z172" s="131"/>
      <c r="AA172" s="163"/>
    </row>
    <row r="173" spans="1:27" ht="20.100000000000001" customHeight="1" x14ac:dyDescent="0.15">
      <c r="A173" s="106"/>
      <c r="B173" s="106"/>
      <c r="C173" s="131"/>
      <c r="D173" s="131"/>
      <c r="E173" s="131"/>
      <c r="F173" s="131"/>
      <c r="G173" s="131"/>
      <c r="H173" s="131"/>
      <c r="I173" s="178"/>
      <c r="J173" s="151"/>
      <c r="K173" s="151"/>
      <c r="L173" s="151"/>
      <c r="M173" s="151"/>
      <c r="N173" s="177"/>
      <c r="O173" s="151"/>
      <c r="P173" s="151"/>
      <c r="Q173" s="151"/>
      <c r="R173" s="177"/>
      <c r="S173" s="151"/>
      <c r="T173" s="151"/>
      <c r="U173" s="151"/>
      <c r="V173" s="151"/>
      <c r="W173" s="151"/>
      <c r="X173" s="151"/>
      <c r="Y173" s="151"/>
      <c r="Z173" s="151"/>
      <c r="AA173" s="151"/>
    </row>
    <row r="174" spans="1:27" ht="20.100000000000001" customHeight="1" x14ac:dyDescent="0.15">
      <c r="A174" s="106"/>
      <c r="B174" s="106"/>
      <c r="C174" s="118" t="s">
        <v>5</v>
      </c>
      <c r="D174" s="119"/>
      <c r="E174" s="119"/>
      <c r="F174" s="119"/>
      <c r="G174" s="119"/>
      <c r="H174" s="120"/>
      <c r="I174" s="179"/>
      <c r="J174" s="180"/>
      <c r="K174" s="180"/>
      <c r="L174" s="180"/>
      <c r="M174" s="180"/>
      <c r="N174" s="180"/>
      <c r="O174" s="180"/>
      <c r="P174" s="180"/>
      <c r="Q174" s="180"/>
      <c r="R174" s="180"/>
      <c r="S174" s="180"/>
      <c r="T174" s="180"/>
      <c r="U174" s="180"/>
      <c r="V174" s="180"/>
      <c r="W174" s="180"/>
      <c r="X174" s="180"/>
      <c r="Y174" s="180"/>
      <c r="Z174" s="180"/>
    </row>
    <row r="175" spans="1:27" ht="20.100000000000001" customHeight="1" x14ac:dyDescent="0.15">
      <c r="A175" s="106"/>
      <c r="B175" s="106"/>
      <c r="C175" s="181"/>
      <c r="D175" s="182"/>
      <c r="E175" s="182"/>
      <c r="F175" s="182"/>
      <c r="G175" s="182"/>
      <c r="H175" s="182"/>
      <c r="Z175" s="174"/>
      <c r="AA175" s="142"/>
    </row>
    <row r="176" spans="1:27" ht="20.100000000000001" customHeight="1" x14ac:dyDescent="0.15">
      <c r="A176" s="106">
        <f>IFERROR(IF(TRIM($I176)="",1001,0),3)</f>
        <v>1001</v>
      </c>
      <c r="B176" s="106"/>
      <c r="C176" s="125"/>
      <c r="D176" s="126">
        <v>1</v>
      </c>
      <c r="E176" s="101" t="s">
        <v>0</v>
      </c>
      <c r="I176" s="59"/>
      <c r="J176" s="59"/>
      <c r="K176" s="59"/>
      <c r="L176" s="59"/>
      <c r="M176" s="59"/>
      <c r="N176" s="131" t="s">
        <v>8</v>
      </c>
      <c r="O176" s="131"/>
      <c r="P176" s="131"/>
      <c r="Q176" s="131"/>
      <c r="R176" s="131"/>
      <c r="S176" s="131"/>
      <c r="T176" s="131"/>
      <c r="U176" s="131"/>
      <c r="V176" s="131"/>
      <c r="W176" s="131"/>
      <c r="X176" s="131"/>
      <c r="Y176" s="131"/>
      <c r="Z176" s="130"/>
    </row>
    <row r="177" spans="1:27" ht="45.2" customHeight="1" x14ac:dyDescent="0.15">
      <c r="A177" s="106"/>
      <c r="B177" s="106"/>
      <c r="C177" s="134"/>
      <c r="D177" s="131"/>
      <c r="E177" s="131"/>
      <c r="F177" s="131"/>
      <c r="G177" s="131"/>
      <c r="H177" s="131"/>
      <c r="I177" s="128"/>
      <c r="J177" s="154" t="s">
        <v>76</v>
      </c>
      <c r="K177" s="183"/>
      <c r="L177" s="183"/>
      <c r="M177" s="183"/>
      <c r="N177" s="183"/>
      <c r="O177" s="183"/>
      <c r="P177" s="183"/>
      <c r="Q177" s="183"/>
      <c r="R177" s="183"/>
      <c r="S177" s="183"/>
      <c r="T177" s="183"/>
      <c r="U177" s="183"/>
      <c r="V177" s="183"/>
      <c r="W177" s="183"/>
      <c r="X177" s="183"/>
      <c r="Y177" s="183"/>
      <c r="Z177" s="130"/>
    </row>
    <row r="178" spans="1:27" ht="20.100000000000001" customHeight="1" x14ac:dyDescent="0.15">
      <c r="A178" s="106"/>
      <c r="B178" s="106"/>
      <c r="C178" s="125"/>
      <c r="D178" s="126">
        <f>D176+1</f>
        <v>2</v>
      </c>
      <c r="E178" s="101" t="s">
        <v>9</v>
      </c>
      <c r="I178" s="71"/>
      <c r="J178" s="76"/>
      <c r="K178" s="76"/>
      <c r="L178" s="76"/>
      <c r="M178" s="76"/>
      <c r="N178" s="131"/>
      <c r="O178" s="131"/>
      <c r="P178" s="131"/>
      <c r="Q178" s="131"/>
      <c r="R178" s="131"/>
      <c r="S178" s="131"/>
      <c r="T178" s="131"/>
      <c r="U178" s="131"/>
      <c r="V178" s="131"/>
      <c r="W178" s="131"/>
      <c r="X178" s="131"/>
      <c r="Y178" s="131"/>
      <c r="Z178" s="130"/>
    </row>
    <row r="179" spans="1:27" ht="20.100000000000001" customHeight="1" x14ac:dyDescent="0.15">
      <c r="A179" s="106"/>
      <c r="B179" s="106"/>
      <c r="C179" s="134"/>
      <c r="D179" s="131"/>
      <c r="E179" s="131"/>
      <c r="F179" s="131"/>
      <c r="G179" s="131"/>
      <c r="H179" s="131"/>
      <c r="I179" s="128"/>
      <c r="J179" s="133" t="str">
        <f>日付例&amp;"　年月日を入力してください。個人の場合や設立日が1900/3/31以前の場合は、入力不要です。"</f>
        <v>例)2024/4/1、R6/4/1　年月日を入力してください。個人の場合や設立日が1900/3/31以前の場合は、入力不要です。</v>
      </c>
      <c r="K179" s="132"/>
      <c r="L179" s="132"/>
      <c r="M179" s="132"/>
      <c r="N179" s="132"/>
      <c r="O179" s="132"/>
      <c r="P179" s="132"/>
      <c r="Q179" s="132"/>
      <c r="R179" s="132"/>
      <c r="S179" s="132"/>
      <c r="T179" s="132"/>
      <c r="U179" s="132"/>
      <c r="V179" s="132"/>
      <c r="W179" s="132"/>
      <c r="X179" s="132"/>
      <c r="Y179" s="132"/>
      <c r="Z179" s="130"/>
    </row>
    <row r="180" spans="1:27" ht="20.100000000000001" customHeight="1" x14ac:dyDescent="0.15">
      <c r="A180" s="106"/>
      <c r="B180" s="106"/>
      <c r="C180" s="125"/>
      <c r="D180" s="126">
        <f>D178+1</f>
        <v>3</v>
      </c>
      <c r="E180" s="101" t="s">
        <v>59</v>
      </c>
      <c r="F180" s="131"/>
      <c r="G180" s="131"/>
      <c r="H180" s="131"/>
      <c r="I180" s="71"/>
      <c r="J180" s="76"/>
      <c r="K180" s="76"/>
      <c r="L180" s="76"/>
      <c r="M180" s="76"/>
      <c r="N180" s="184"/>
      <c r="O180" s="185"/>
      <c r="P180" s="185"/>
      <c r="Q180" s="185"/>
      <c r="R180" s="185"/>
      <c r="S180" s="185"/>
      <c r="T180" s="185"/>
      <c r="U180" s="185"/>
      <c r="V180" s="185"/>
      <c r="W180" s="185"/>
      <c r="X180" s="185"/>
      <c r="Y180" s="185"/>
      <c r="Z180" s="186"/>
      <c r="AA180" s="134"/>
    </row>
    <row r="181" spans="1:27" ht="20.100000000000001" customHeight="1" x14ac:dyDescent="0.15">
      <c r="A181" s="106"/>
      <c r="B181" s="106"/>
      <c r="C181" s="125"/>
      <c r="D181" s="126"/>
      <c r="E181" s="131"/>
      <c r="F181" s="131"/>
      <c r="G181" s="131"/>
      <c r="H181" s="131"/>
      <c r="I181" s="187"/>
      <c r="J181" s="133" t="str">
        <f>日付例&amp;"　年月日を入力してください。創業日が1900/3/31以前の場合は、入力不要です。"</f>
        <v>例)2024/4/1、R6/4/1　年月日を入力してください。創業日が1900/3/31以前の場合は、入力不要です。</v>
      </c>
      <c r="K181" s="133"/>
      <c r="L181" s="133"/>
      <c r="M181" s="141"/>
      <c r="N181" s="188"/>
      <c r="O181" s="133"/>
      <c r="P181" s="141"/>
      <c r="Q181" s="133"/>
      <c r="R181" s="133"/>
      <c r="S181" s="133"/>
      <c r="T181" s="133"/>
      <c r="U181" s="133"/>
      <c r="V181" s="133"/>
      <c r="W181" s="133"/>
      <c r="X181" s="133"/>
      <c r="Y181" s="133"/>
      <c r="Z181" s="144"/>
      <c r="AA181" s="134"/>
    </row>
    <row r="182" spans="1:27" ht="20.100000000000001" customHeight="1" x14ac:dyDescent="0.15">
      <c r="A182" s="106"/>
      <c r="B182" s="106"/>
      <c r="C182" s="125"/>
      <c r="D182" s="126">
        <f>D180+1</f>
        <v>4</v>
      </c>
      <c r="E182" s="131" t="s">
        <v>10</v>
      </c>
      <c r="F182" s="131"/>
      <c r="G182" s="131"/>
      <c r="H182" s="131"/>
      <c r="I182" s="71"/>
      <c r="J182" s="72"/>
      <c r="K182" s="72"/>
      <c r="L182" s="72"/>
      <c r="M182" s="72"/>
      <c r="N182" s="189" t="s">
        <v>11</v>
      </c>
      <c r="O182" s="71"/>
      <c r="P182" s="58"/>
      <c r="Q182" s="58"/>
      <c r="R182" s="58"/>
      <c r="S182" s="190" t="s">
        <v>12</v>
      </c>
      <c r="U182" s="185"/>
      <c r="V182" s="185"/>
      <c r="W182" s="185"/>
      <c r="X182" s="185"/>
      <c r="Y182" s="185"/>
      <c r="Z182" s="186"/>
      <c r="AA182" s="134"/>
    </row>
    <row r="183" spans="1:27" ht="20.100000000000001" customHeight="1" x14ac:dyDescent="0.15">
      <c r="A183" s="106"/>
      <c r="B183" s="106"/>
      <c r="C183" s="125"/>
      <c r="D183" s="126"/>
      <c r="E183" s="191" t="s">
        <v>13</v>
      </c>
      <c r="F183" s="131"/>
      <c r="G183" s="131"/>
      <c r="H183" s="131"/>
      <c r="I183" s="187"/>
      <c r="J183" s="133" t="str">
        <f>日付例&amp;"　年月日を入力してください。"</f>
        <v>例)2024/4/1、R6/4/1　年月日を入力してください。</v>
      </c>
      <c r="K183" s="133"/>
      <c r="L183" s="133"/>
      <c r="M183" s="141"/>
      <c r="N183" s="188"/>
      <c r="O183" s="133"/>
      <c r="P183" s="141"/>
      <c r="Q183" s="133"/>
      <c r="R183" s="133"/>
      <c r="S183" s="133"/>
      <c r="T183" s="133"/>
      <c r="U183" s="133"/>
      <c r="V183" s="133"/>
      <c r="W183" s="133"/>
      <c r="X183" s="133"/>
      <c r="Y183" s="133"/>
      <c r="Z183" s="144"/>
      <c r="AA183" s="134"/>
    </row>
    <row r="184" spans="1:27" ht="20.100000000000001" customHeight="1" x14ac:dyDescent="0.15">
      <c r="A184" s="106"/>
      <c r="B184" s="106"/>
      <c r="C184" s="125"/>
      <c r="D184" s="126">
        <f>D182+1</f>
        <v>5</v>
      </c>
      <c r="E184" s="192" t="s">
        <v>73</v>
      </c>
      <c r="F184" s="131"/>
      <c r="G184" s="131"/>
      <c r="H184" s="131"/>
      <c r="I184" s="71"/>
      <c r="J184" s="72"/>
      <c r="K184" s="72"/>
      <c r="L184" s="72"/>
      <c r="M184" s="72"/>
      <c r="N184" s="193"/>
      <c r="O184" s="185"/>
      <c r="P184" s="194"/>
      <c r="Q184" s="185"/>
      <c r="R184" s="185"/>
      <c r="S184" s="185"/>
      <c r="T184" s="185"/>
      <c r="U184" s="185"/>
      <c r="V184" s="185"/>
      <c r="W184" s="185"/>
      <c r="X184" s="185"/>
      <c r="Y184" s="185"/>
      <c r="Z184" s="186"/>
      <c r="AA184" s="134"/>
    </row>
    <row r="185" spans="1:27" ht="20.100000000000001" customHeight="1" x14ac:dyDescent="0.15">
      <c r="A185" s="106"/>
      <c r="B185" s="106"/>
      <c r="C185" s="125"/>
      <c r="D185" s="126"/>
      <c r="E185" s="191" t="s">
        <v>60</v>
      </c>
      <c r="F185" s="131"/>
      <c r="G185" s="131"/>
      <c r="H185" s="131"/>
      <c r="I185" s="195"/>
      <c r="J185" s="133" t="str">
        <f>日付例&amp;"　年月日を入力してください。"</f>
        <v>例)2024/4/1、R6/4/1　年月日を入力してください。</v>
      </c>
      <c r="K185" s="133"/>
      <c r="L185" s="133"/>
      <c r="M185" s="141"/>
      <c r="N185" s="188"/>
      <c r="O185" s="133"/>
      <c r="P185" s="141"/>
      <c r="Q185" s="133"/>
      <c r="R185" s="133"/>
      <c r="X185" s="133"/>
      <c r="Y185" s="133"/>
      <c r="Z185" s="144"/>
      <c r="AA185" s="134"/>
    </row>
    <row r="186" spans="1:27" ht="20.100000000000001" customHeight="1" x14ac:dyDescent="0.15">
      <c r="A186" s="106"/>
      <c r="B186" s="106"/>
      <c r="C186" s="125"/>
      <c r="D186" s="126">
        <f>D184+1</f>
        <v>6</v>
      </c>
      <c r="E186" s="101" t="s">
        <v>81</v>
      </c>
      <c r="I186" s="196"/>
      <c r="J186" s="196"/>
      <c r="K186" s="196"/>
      <c r="L186" s="196"/>
      <c r="M186" s="131"/>
      <c r="N186" s="131"/>
      <c r="O186" s="131"/>
      <c r="P186" s="131"/>
      <c r="Q186" s="131"/>
      <c r="R186" s="131"/>
      <c r="S186" s="131"/>
      <c r="T186" s="131"/>
      <c r="U186" s="131"/>
      <c r="V186" s="131"/>
      <c r="W186" s="131"/>
      <c r="X186" s="131"/>
      <c r="Z186" s="174"/>
    </row>
    <row r="187" spans="1:27" ht="20.100000000000001" customHeight="1" x14ac:dyDescent="0.15">
      <c r="A187" s="106">
        <f>IFERROR(IF(TRIM($I187)="",1001,0),3)</f>
        <v>1001</v>
      </c>
      <c r="B187" s="106"/>
      <c r="C187" s="125"/>
      <c r="E187" s="197" t="s">
        <v>61</v>
      </c>
      <c r="F187" s="198"/>
      <c r="G187" s="198"/>
      <c r="H187" s="199"/>
      <c r="I187" s="60"/>
      <c r="J187" s="80"/>
      <c r="K187" s="80"/>
      <c r="L187" s="80"/>
      <c r="M187" s="81"/>
      <c r="Y187" s="131"/>
      <c r="Z187" s="174"/>
    </row>
    <row r="188" spans="1:27" ht="20.100000000000001" customHeight="1" x14ac:dyDescent="0.15">
      <c r="A188" s="106">
        <f>IFERROR(IF(TRIM($I188)="",1001,0),3)</f>
        <v>1001</v>
      </c>
      <c r="B188" s="106"/>
      <c r="C188" s="125"/>
      <c r="D188" s="126"/>
      <c r="E188" s="200" t="s">
        <v>62</v>
      </c>
      <c r="F188" s="201"/>
      <c r="G188" s="201"/>
      <c r="H188" s="202"/>
      <c r="I188" s="73"/>
      <c r="J188" s="74"/>
      <c r="K188" s="74"/>
      <c r="L188" s="74"/>
      <c r="M188" s="75"/>
      <c r="Y188" s="131"/>
      <c r="Z188" s="174"/>
    </row>
    <row r="189" spans="1:27" ht="20.100000000000001" customHeight="1" x14ac:dyDescent="0.15">
      <c r="A189" s="106">
        <f>IFERROR(IF(TRIM($I189)="",1001,0),3)</f>
        <v>1001</v>
      </c>
      <c r="B189" s="106"/>
      <c r="C189" s="125"/>
      <c r="D189" s="126"/>
      <c r="E189" s="203" t="s">
        <v>63</v>
      </c>
      <c r="F189" s="204"/>
      <c r="G189" s="204"/>
      <c r="H189" s="205"/>
      <c r="I189" s="73"/>
      <c r="J189" s="74"/>
      <c r="K189" s="74"/>
      <c r="L189" s="74"/>
      <c r="M189" s="75"/>
      <c r="Y189" s="131"/>
      <c r="Z189" s="174"/>
    </row>
    <row r="190" spans="1:27" ht="20.100000000000001" customHeight="1" x14ac:dyDescent="0.15">
      <c r="A190" s="106"/>
      <c r="B190" s="106"/>
      <c r="C190" s="125"/>
      <c r="D190" s="126"/>
      <c r="E190" s="200" t="s">
        <v>64</v>
      </c>
      <c r="F190" s="201"/>
      <c r="G190" s="201"/>
      <c r="H190" s="202"/>
      <c r="I190" s="206">
        <f>I187+I188+I189</f>
        <v>0</v>
      </c>
      <c r="J190" s="207"/>
      <c r="K190" s="207"/>
      <c r="L190" s="207"/>
      <c r="M190" s="208"/>
      <c r="Y190" s="131"/>
      <c r="Z190" s="174"/>
    </row>
    <row r="191" spans="1:27" ht="20.100000000000001" customHeight="1" x14ac:dyDescent="0.15">
      <c r="A191" s="106">
        <f>IFERROR(IF(TRIM($I191)="",1001,0),3)</f>
        <v>1001</v>
      </c>
      <c r="B191" s="106"/>
      <c r="C191" s="125"/>
      <c r="D191" s="126"/>
      <c r="E191" s="209" t="s">
        <v>65</v>
      </c>
      <c r="F191" s="210"/>
      <c r="G191" s="210"/>
      <c r="H191" s="211"/>
      <c r="I191" s="77"/>
      <c r="J191" s="78"/>
      <c r="K191" s="78"/>
      <c r="L191" s="78"/>
      <c r="M191" s="79"/>
      <c r="Y191" s="131"/>
      <c r="Z191" s="174"/>
    </row>
    <row r="192" spans="1:27" ht="20.100000000000001" customHeight="1" x14ac:dyDescent="0.15">
      <c r="A192" s="106"/>
      <c r="B192" s="106"/>
      <c r="C192" s="125"/>
      <c r="D192" s="126"/>
      <c r="E192" s="212"/>
      <c r="F192" s="213"/>
      <c r="G192" s="193"/>
      <c r="H192" s="193"/>
      <c r="I192" s="184"/>
      <c r="J192" s="193"/>
      <c r="K192" s="193"/>
      <c r="Y192" s="131"/>
      <c r="Z192" s="174"/>
    </row>
    <row r="193" spans="1:28" s="221" customFormat="1" ht="20.100000000000001" customHeight="1" x14ac:dyDescent="0.15">
      <c r="A193" s="214">
        <f>IFERROR(IF(TRIM($I193)="",1001,0),3)</f>
        <v>1001</v>
      </c>
      <c r="B193" s="214"/>
      <c r="C193" s="215"/>
      <c r="D193" s="126">
        <v>7</v>
      </c>
      <c r="E193" s="216" t="s">
        <v>85</v>
      </c>
      <c r="F193" s="217"/>
      <c r="G193" s="217"/>
      <c r="H193" s="217"/>
      <c r="I193" s="59"/>
      <c r="J193" s="59"/>
      <c r="K193" s="59"/>
      <c r="L193" s="59"/>
      <c r="M193" s="59"/>
      <c r="N193" s="218" t="s">
        <v>68</v>
      </c>
      <c r="O193" s="218"/>
      <c r="P193" s="218"/>
      <c r="Q193" s="219"/>
      <c r="R193" s="218"/>
      <c r="S193" s="218"/>
      <c r="T193" s="218"/>
      <c r="U193" s="219"/>
      <c r="V193" s="220"/>
      <c r="Z193" s="222"/>
      <c r="AB193" s="101"/>
    </row>
    <row r="194" spans="1:28" ht="20.100000000000001" customHeight="1" x14ac:dyDescent="0.15">
      <c r="A194" s="117"/>
      <c r="B194" s="106"/>
      <c r="C194" s="121"/>
      <c r="D194" s="223"/>
      <c r="E194" s="224"/>
      <c r="F194" s="224"/>
      <c r="G194" s="224"/>
      <c r="H194" s="196"/>
      <c r="I194" s="225"/>
      <c r="J194" s="133"/>
      <c r="K194" s="133"/>
      <c r="L194" s="133"/>
      <c r="M194" s="133"/>
      <c r="N194" s="133"/>
      <c r="O194" s="133"/>
      <c r="P194" s="133"/>
      <c r="Q194" s="133"/>
      <c r="R194" s="133"/>
      <c r="S194" s="133"/>
      <c r="T194" s="133"/>
      <c r="U194" s="133"/>
      <c r="V194" s="132"/>
      <c r="W194" s="132"/>
      <c r="Z194" s="174"/>
    </row>
    <row r="195" spans="1:28" ht="20.100000000000001" customHeight="1" x14ac:dyDescent="0.15">
      <c r="A195" s="106"/>
      <c r="B195" s="106"/>
      <c r="C195" s="125"/>
      <c r="D195" s="126">
        <v>8</v>
      </c>
      <c r="E195" s="131" t="s">
        <v>14</v>
      </c>
      <c r="F195" s="131"/>
      <c r="G195" s="131"/>
      <c r="H195" s="131"/>
      <c r="I195" s="163"/>
      <c r="Z195" s="174"/>
      <c r="AA195" s="134"/>
    </row>
    <row r="196" spans="1:28" ht="20.100000000000001" customHeight="1" x14ac:dyDescent="0.15">
      <c r="A196" s="106"/>
      <c r="B196" s="106"/>
      <c r="C196" s="125"/>
      <c r="D196" s="174"/>
      <c r="E196" s="226" t="s">
        <v>1</v>
      </c>
      <c r="F196" s="227"/>
      <c r="G196" s="227"/>
      <c r="H196" s="228"/>
      <c r="I196" s="229" t="s">
        <v>66</v>
      </c>
      <c r="J196" s="230"/>
      <c r="K196" s="230"/>
      <c r="L196" s="230"/>
      <c r="M196" s="231"/>
      <c r="Z196" s="174"/>
      <c r="AA196" s="134"/>
    </row>
    <row r="197" spans="1:28" ht="20.100000000000001" customHeight="1" x14ac:dyDescent="0.15">
      <c r="A197" s="106">
        <f>IFERROR(IF(TRIM($I197)="",1001,0),3)</f>
        <v>1001</v>
      </c>
      <c r="B197" s="106"/>
      <c r="C197" s="125"/>
      <c r="D197" s="126"/>
      <c r="E197" s="232" t="s">
        <v>67</v>
      </c>
      <c r="F197" s="233"/>
      <c r="G197" s="233"/>
      <c r="H197" s="234"/>
      <c r="I197" s="60"/>
      <c r="J197" s="61"/>
      <c r="K197" s="61"/>
      <c r="L197" s="61"/>
      <c r="M197" s="62"/>
      <c r="N197" s="101" t="s">
        <v>68</v>
      </c>
      <c r="Z197" s="174"/>
      <c r="AA197" s="134"/>
    </row>
    <row r="198" spans="1:28" ht="20.100000000000001" customHeight="1" thickBot="1" x14ac:dyDescent="0.2">
      <c r="A198" s="106">
        <f>IFERROR(IF(TRIM($I198)="",1001,0),3)</f>
        <v>1001</v>
      </c>
      <c r="B198" s="106"/>
      <c r="C198" s="125"/>
      <c r="D198" s="126"/>
      <c r="E198" s="235" t="s">
        <v>69</v>
      </c>
      <c r="F198" s="236"/>
      <c r="G198" s="236"/>
      <c r="H198" s="237"/>
      <c r="I198" s="63"/>
      <c r="J198" s="64"/>
      <c r="K198" s="64"/>
      <c r="L198" s="64"/>
      <c r="M198" s="65"/>
      <c r="N198" s="101" t="s">
        <v>68</v>
      </c>
      <c r="Z198" s="174"/>
      <c r="AA198" s="134"/>
    </row>
    <row r="199" spans="1:28" ht="20.100000000000001" customHeight="1" thickTop="1" x14ac:dyDescent="0.15">
      <c r="A199" s="106"/>
      <c r="B199" s="106"/>
      <c r="C199" s="125"/>
      <c r="D199" s="126"/>
      <c r="E199" s="238" t="s">
        <v>15</v>
      </c>
      <c r="F199" s="239"/>
      <c r="G199" s="239"/>
      <c r="H199" s="240"/>
      <c r="I199" s="241" t="str">
        <f>IFERROR(ROUND(I197*100/I198,1),"")</f>
        <v/>
      </c>
      <c r="J199" s="242"/>
      <c r="K199" s="242"/>
      <c r="L199" s="242"/>
      <c r="M199" s="243"/>
      <c r="N199" s="101" t="s">
        <v>2</v>
      </c>
      <c r="Z199" s="174"/>
      <c r="AA199" s="134"/>
    </row>
    <row r="200" spans="1:28" ht="20.100000000000001" customHeight="1" x14ac:dyDescent="0.15">
      <c r="A200" s="106"/>
      <c r="B200" s="106"/>
      <c r="C200" s="125"/>
      <c r="D200" s="126"/>
      <c r="E200" s="185"/>
      <c r="F200" s="185"/>
      <c r="G200" s="185"/>
      <c r="H200" s="185"/>
      <c r="I200" s="185"/>
      <c r="J200" s="185"/>
      <c r="K200" s="185"/>
      <c r="L200" s="185"/>
      <c r="M200" s="185"/>
      <c r="N200" s="185"/>
      <c r="O200" s="185"/>
      <c r="P200" s="185"/>
      <c r="Q200" s="185"/>
      <c r="R200" s="185"/>
      <c r="S200" s="185"/>
      <c r="T200" s="185"/>
      <c r="U200" s="185"/>
      <c r="V200" s="185"/>
      <c r="W200" s="185"/>
      <c r="X200" s="185"/>
      <c r="Y200" s="185"/>
      <c r="Z200" s="186"/>
      <c r="AA200" s="134"/>
    </row>
    <row r="201" spans="1:28" ht="20.100000000000001" customHeight="1" x14ac:dyDescent="0.15">
      <c r="A201" s="99">
        <f>IFERROR(IF(TRIM($I201)="",1001,0),3)</f>
        <v>1001</v>
      </c>
      <c r="B201" s="99"/>
      <c r="C201" s="125"/>
      <c r="D201" s="126">
        <v>9</v>
      </c>
      <c r="E201" s="101" t="s">
        <v>86</v>
      </c>
      <c r="I201" s="57"/>
      <c r="J201" s="57"/>
      <c r="K201" s="57"/>
      <c r="L201" s="57"/>
      <c r="M201" s="57"/>
      <c r="V201" s="131"/>
      <c r="Z201" s="174"/>
    </row>
    <row r="202" spans="1:28" ht="20.100000000000001" customHeight="1" x14ac:dyDescent="0.15">
      <c r="A202" s="99"/>
      <c r="B202" s="99"/>
      <c r="C202" s="125"/>
      <c r="D202" s="126"/>
      <c r="E202" s="155"/>
      <c r="F202" s="131"/>
      <c r="G202" s="131"/>
      <c r="H202" s="131"/>
      <c r="I202" s="244"/>
      <c r="J202" s="143" t="s">
        <v>7</v>
      </c>
      <c r="K202" s="155"/>
      <c r="L202" s="155"/>
      <c r="M202" s="155"/>
      <c r="N202" s="155"/>
      <c r="O202" s="155"/>
      <c r="P202" s="155"/>
      <c r="Q202" s="155"/>
      <c r="R202" s="155"/>
      <c r="S202" s="155"/>
      <c r="T202" s="155"/>
      <c r="U202" s="155"/>
      <c r="V202" s="131"/>
      <c r="Z202" s="174"/>
    </row>
    <row r="203" spans="1:28" ht="20.100000000000001" customHeight="1" x14ac:dyDescent="0.15">
      <c r="A203" s="99">
        <f>IFERROR(IF(TRIM($I203)="",1001,0),3)</f>
        <v>1001</v>
      </c>
      <c r="B203" s="99"/>
      <c r="C203" s="125"/>
      <c r="D203" s="126">
        <v>10</v>
      </c>
      <c r="E203" s="101" t="s">
        <v>87</v>
      </c>
      <c r="I203" s="57"/>
      <c r="J203" s="57"/>
      <c r="K203" s="57"/>
      <c r="L203" s="57"/>
      <c r="M203" s="57"/>
      <c r="N203" s="131"/>
      <c r="O203" s="131"/>
      <c r="P203" s="131"/>
      <c r="Q203" s="131"/>
      <c r="R203" s="131"/>
      <c r="S203" s="131"/>
      <c r="T203" s="131"/>
      <c r="U203" s="131"/>
      <c r="V203" s="131"/>
      <c r="Z203" s="174"/>
    </row>
    <row r="204" spans="1:28" ht="20.100000000000001" customHeight="1" x14ac:dyDescent="0.15">
      <c r="A204" s="99"/>
      <c r="B204" s="99"/>
      <c r="C204" s="125"/>
      <c r="D204" s="126"/>
      <c r="E204" s="155"/>
      <c r="F204" s="131"/>
      <c r="G204" s="131"/>
      <c r="H204" s="131"/>
      <c r="I204" s="244"/>
      <c r="J204" s="143" t="s">
        <v>7</v>
      </c>
      <c r="K204" s="155"/>
      <c r="L204" s="155"/>
      <c r="M204" s="155"/>
      <c r="N204" s="155"/>
      <c r="O204" s="155"/>
      <c r="P204" s="155"/>
      <c r="Q204" s="155"/>
      <c r="R204" s="155"/>
      <c r="S204" s="155"/>
      <c r="T204" s="155"/>
      <c r="U204" s="155"/>
      <c r="V204" s="131"/>
      <c r="Z204" s="174"/>
    </row>
    <row r="205" spans="1:28" ht="20.100000000000001" customHeight="1" x14ac:dyDescent="0.15">
      <c r="A205" s="106"/>
      <c r="B205" s="106"/>
      <c r="C205" s="245"/>
      <c r="D205" s="246"/>
      <c r="E205" s="247"/>
      <c r="F205" s="247"/>
      <c r="G205" s="247"/>
      <c r="H205" s="247"/>
      <c r="I205" s="247"/>
      <c r="J205" s="247"/>
      <c r="K205" s="247"/>
      <c r="L205" s="247"/>
      <c r="M205" s="247"/>
      <c r="N205" s="247"/>
      <c r="O205" s="247"/>
      <c r="P205" s="247"/>
      <c r="Q205" s="247"/>
      <c r="R205" s="247"/>
      <c r="S205" s="247"/>
      <c r="T205" s="247"/>
      <c r="U205" s="247"/>
      <c r="V205" s="247"/>
      <c r="W205" s="247"/>
      <c r="X205" s="247"/>
      <c r="Y205" s="247"/>
      <c r="Z205" s="248"/>
      <c r="AA205" s="134"/>
    </row>
    <row r="206" spans="1:28" ht="20.100000000000001" customHeight="1" x14ac:dyDescent="0.15">
      <c r="A206" s="106"/>
      <c r="B206" s="106"/>
      <c r="C206" s="131"/>
      <c r="D206" s="131"/>
      <c r="E206" s="131"/>
      <c r="F206" s="131"/>
      <c r="G206" s="131"/>
      <c r="H206" s="131"/>
      <c r="I206" s="131"/>
      <c r="J206" s="151"/>
      <c r="K206" s="151"/>
      <c r="L206" s="151"/>
      <c r="M206" s="171"/>
      <c r="N206" s="151"/>
      <c r="O206" s="151"/>
      <c r="P206" s="171"/>
      <c r="Q206" s="151"/>
      <c r="R206" s="151"/>
      <c r="S206" s="151"/>
      <c r="T206" s="151"/>
      <c r="U206" s="151"/>
      <c r="V206" s="151"/>
      <c r="W206" s="151"/>
      <c r="X206" s="151"/>
      <c r="Y206" s="151"/>
      <c r="Z206" s="151"/>
      <c r="AA206" s="151"/>
    </row>
    <row r="207" spans="1:28" ht="20.100000000000001" customHeight="1" x14ac:dyDescent="0.15">
      <c r="A207" s="117"/>
      <c r="B207" s="106"/>
      <c r="C207" s="131"/>
      <c r="D207" s="131"/>
      <c r="E207" s="131"/>
      <c r="F207" s="131"/>
      <c r="G207" s="131"/>
      <c r="H207" s="131"/>
      <c r="I207" s="151"/>
      <c r="J207" s="131"/>
      <c r="K207" s="131"/>
      <c r="L207" s="162"/>
      <c r="M207" s="131"/>
      <c r="N207" s="131"/>
      <c r="O207" s="131"/>
      <c r="P207" s="131"/>
      <c r="Q207" s="131"/>
      <c r="R207" s="131"/>
      <c r="S207" s="131"/>
      <c r="T207" s="131"/>
      <c r="U207" s="131"/>
      <c r="V207" s="131"/>
      <c r="W207" s="131"/>
      <c r="X207" s="131"/>
      <c r="Y207" s="131"/>
      <c r="Z207" s="131"/>
    </row>
    <row r="208" spans="1:28" ht="20.100000000000001" customHeight="1" x14ac:dyDescent="0.15">
      <c r="A208" s="117"/>
      <c r="B208" s="106"/>
      <c r="C208" s="118" t="s">
        <v>16</v>
      </c>
      <c r="D208" s="119"/>
      <c r="E208" s="119"/>
      <c r="F208" s="119"/>
      <c r="G208" s="119"/>
      <c r="H208" s="119"/>
      <c r="I208" s="120"/>
      <c r="J208" s="182"/>
      <c r="K208" s="152"/>
      <c r="L208" s="152"/>
      <c r="M208" s="152"/>
      <c r="N208" s="152"/>
    </row>
    <row r="209" spans="1:28" ht="20.100000000000001" customHeight="1" x14ac:dyDescent="0.15">
      <c r="A209" s="117"/>
      <c r="B209" s="106"/>
      <c r="C209" s="121"/>
      <c r="D209" s="122"/>
      <c r="E209" s="122"/>
      <c r="F209" s="122"/>
      <c r="G209" s="122"/>
      <c r="H209" s="122"/>
      <c r="I209" s="122"/>
      <c r="J209" s="249"/>
      <c r="K209" s="166"/>
      <c r="L209" s="166"/>
      <c r="M209" s="166"/>
      <c r="N209" s="166"/>
      <c r="O209" s="166"/>
      <c r="P209" s="123"/>
      <c r="Q209" s="123"/>
      <c r="R209" s="123"/>
      <c r="S209" s="123"/>
      <c r="T209" s="123"/>
      <c r="U209" s="123"/>
      <c r="V209" s="123"/>
      <c r="W209" s="123"/>
      <c r="X209" s="123"/>
      <c r="Y209" s="123"/>
      <c r="Z209" s="124"/>
    </row>
    <row r="210" spans="1:28" ht="20.100000000000001" hidden="1" customHeight="1" x14ac:dyDescent="0.15">
      <c r="A210" s="117"/>
      <c r="B210" s="106"/>
      <c r="C210" s="121"/>
      <c r="D210" s="122"/>
      <c r="E210" s="122"/>
      <c r="F210" s="122"/>
      <c r="G210" s="122"/>
      <c r="H210" s="122"/>
      <c r="I210" s="122"/>
      <c r="J210" s="122"/>
      <c r="K210" s="162"/>
      <c r="L210" s="162"/>
      <c r="M210" s="162"/>
      <c r="N210" s="162"/>
      <c r="O210" s="162"/>
      <c r="P210" s="131"/>
      <c r="Q210" s="131"/>
      <c r="R210" s="131"/>
      <c r="S210" s="131"/>
      <c r="T210" s="131"/>
      <c r="U210" s="131"/>
      <c r="V210" s="131"/>
      <c r="W210" s="131"/>
      <c r="X210" s="131"/>
      <c r="Y210" s="131"/>
      <c r="Z210" s="130"/>
    </row>
    <row r="211" spans="1:28" ht="20.100000000000001" customHeight="1" x14ac:dyDescent="0.15">
      <c r="A211" s="106"/>
      <c r="B211" s="106"/>
      <c r="C211" s="134"/>
      <c r="D211" s="126">
        <v>1</v>
      </c>
      <c r="E211" s="101" t="s">
        <v>375</v>
      </c>
      <c r="G211" s="131"/>
      <c r="H211" s="131"/>
      <c r="I211" s="137"/>
      <c r="J211" s="133"/>
      <c r="K211" s="133"/>
      <c r="L211" s="133"/>
      <c r="M211" s="133"/>
      <c r="N211" s="133"/>
      <c r="O211" s="133"/>
      <c r="P211" s="133"/>
      <c r="Q211" s="133"/>
      <c r="R211" s="133"/>
      <c r="S211" s="133"/>
      <c r="T211" s="133"/>
      <c r="U211" s="133"/>
      <c r="V211" s="133"/>
      <c r="W211" s="133"/>
      <c r="X211" s="133"/>
      <c r="Y211" s="133"/>
      <c r="Z211" s="130"/>
    </row>
    <row r="212" spans="1:28" ht="30" customHeight="1" x14ac:dyDescent="0.15">
      <c r="A212" s="117"/>
      <c r="B212" s="106"/>
      <c r="C212" s="250"/>
      <c r="D212" s="122"/>
      <c r="E212" s="251" t="s">
        <v>440</v>
      </c>
      <c r="F212" s="252"/>
      <c r="G212" s="252"/>
      <c r="H212" s="252"/>
      <c r="I212" s="252"/>
      <c r="J212" s="252"/>
      <c r="K212" s="252"/>
      <c r="L212" s="252"/>
      <c r="M212" s="252"/>
      <c r="N212" s="252"/>
      <c r="O212" s="252"/>
      <c r="P212" s="252"/>
      <c r="Q212" s="252"/>
      <c r="R212" s="252"/>
      <c r="S212" s="252"/>
      <c r="T212" s="252"/>
      <c r="U212" s="252"/>
      <c r="V212" s="252"/>
      <c r="W212" s="252"/>
      <c r="X212" s="252"/>
      <c r="Y212" s="252"/>
      <c r="Z212" s="130"/>
    </row>
    <row r="213" spans="1:28" ht="30" customHeight="1" x14ac:dyDescent="0.15">
      <c r="A213" s="117">
        <f>IFERROR(IF(COUNTIF($O214:$O442,"○")&lt;1,1001,0),3)</f>
        <v>1001</v>
      </c>
      <c r="B213" s="350"/>
      <c r="C213" s="121"/>
      <c r="E213" s="253" t="s">
        <v>370</v>
      </c>
      <c r="F213" s="254"/>
      <c r="G213" s="254"/>
      <c r="H213" s="254"/>
      <c r="I213" s="255"/>
      <c r="J213" s="256" t="s">
        <v>368</v>
      </c>
      <c r="K213" s="254"/>
      <c r="L213" s="254"/>
      <c r="M213" s="254"/>
      <c r="N213" s="257"/>
      <c r="O213" s="258" t="s">
        <v>18</v>
      </c>
      <c r="P213" s="259" t="s">
        <v>376</v>
      </c>
      <c r="Q213" s="259"/>
      <c r="R213" s="259"/>
      <c r="S213" s="259"/>
      <c r="T213" s="260" t="s">
        <v>378</v>
      </c>
      <c r="U213" s="261"/>
      <c r="V213" s="262"/>
      <c r="W213" s="263" t="s">
        <v>367</v>
      </c>
      <c r="X213" s="263"/>
      <c r="Y213" s="264"/>
      <c r="Z213" s="130"/>
    </row>
    <row r="214" spans="1:28" ht="20.100000000000001" customHeight="1" x14ac:dyDescent="0.15">
      <c r="A214" s="117">
        <f>IFERROR(IF(AND(TRIM($W214)="",$AB214&lt;&gt;0),1001,0),3)</f>
        <v>0</v>
      </c>
      <c r="B214" s="106"/>
      <c r="C214" s="134"/>
      <c r="D214" s="131"/>
      <c r="E214" s="265" t="s">
        <v>19</v>
      </c>
      <c r="F214" s="266">
        <v>10</v>
      </c>
      <c r="G214" s="267" t="s">
        <v>374</v>
      </c>
      <c r="H214" s="268"/>
      <c r="I214" s="269"/>
      <c r="J214" s="270" t="s">
        <v>88</v>
      </c>
      <c r="K214" s="271"/>
      <c r="L214" s="271"/>
      <c r="M214" s="271"/>
      <c r="N214" s="272"/>
      <c r="O214" s="3"/>
      <c r="P214" s="54"/>
      <c r="Q214" s="55"/>
      <c r="R214" s="55"/>
      <c r="S214" s="56"/>
      <c r="T214" s="54"/>
      <c r="U214" s="55"/>
      <c r="V214" s="56"/>
      <c r="W214" s="351"/>
      <c r="X214" s="90"/>
      <c r="Y214" s="91"/>
      <c r="Z214" s="130"/>
      <c r="AB214" s="273">
        <f>COUNTIF($O214:$O217,"○")</f>
        <v>0</v>
      </c>
    </row>
    <row r="215" spans="1:28" ht="20.100000000000001" customHeight="1" x14ac:dyDescent="0.15">
      <c r="A215" s="117"/>
      <c r="B215" s="106"/>
      <c r="C215" s="134"/>
      <c r="D215" s="131"/>
      <c r="E215" s="274"/>
      <c r="F215" s="275"/>
      <c r="G215" s="276"/>
      <c r="H215" s="277"/>
      <c r="I215" s="278"/>
      <c r="J215" s="279" t="s">
        <v>89</v>
      </c>
      <c r="K215" s="280"/>
      <c r="L215" s="280"/>
      <c r="M215" s="280"/>
      <c r="N215" s="281"/>
      <c r="O215" s="2"/>
      <c r="P215" s="38"/>
      <c r="Q215" s="39"/>
      <c r="R215" s="39"/>
      <c r="S215" s="40"/>
      <c r="T215" s="38"/>
      <c r="U215" s="39"/>
      <c r="V215" s="40"/>
      <c r="W215" s="48"/>
      <c r="X215" s="49"/>
      <c r="Y215" s="50"/>
      <c r="Z215" s="130"/>
    </row>
    <row r="216" spans="1:28" ht="20.100000000000001" customHeight="1" x14ac:dyDescent="0.15">
      <c r="A216" s="117"/>
      <c r="B216" s="106"/>
      <c r="C216" s="134"/>
      <c r="D216" s="131"/>
      <c r="E216" s="274"/>
      <c r="F216" s="275"/>
      <c r="G216" s="276"/>
      <c r="H216" s="277"/>
      <c r="I216" s="278"/>
      <c r="J216" s="279" t="s">
        <v>90</v>
      </c>
      <c r="K216" s="280"/>
      <c r="L216" s="280"/>
      <c r="M216" s="280"/>
      <c r="N216" s="281"/>
      <c r="O216" s="2"/>
      <c r="P216" s="38"/>
      <c r="Q216" s="39"/>
      <c r="R216" s="39"/>
      <c r="S216" s="40"/>
      <c r="T216" s="38"/>
      <c r="U216" s="39"/>
      <c r="V216" s="40"/>
      <c r="W216" s="48"/>
      <c r="X216" s="49"/>
      <c r="Y216" s="50"/>
      <c r="Z216" s="130"/>
    </row>
    <row r="217" spans="1:28" ht="20.100000000000001" customHeight="1" x14ac:dyDescent="0.15">
      <c r="A217" s="117"/>
      <c r="B217" s="106"/>
      <c r="C217" s="134"/>
      <c r="D217" s="131"/>
      <c r="E217" s="274"/>
      <c r="F217" s="282"/>
      <c r="G217" s="283"/>
      <c r="H217" s="284"/>
      <c r="I217" s="285"/>
      <c r="J217" s="279" t="s">
        <v>91</v>
      </c>
      <c r="K217" s="280"/>
      <c r="L217" s="280"/>
      <c r="M217" s="280"/>
      <c r="N217" s="281"/>
      <c r="O217" s="2"/>
      <c r="P217" s="38"/>
      <c r="Q217" s="39"/>
      <c r="R217" s="39"/>
      <c r="S217" s="40"/>
      <c r="T217" s="38"/>
      <c r="U217" s="39"/>
      <c r="V217" s="40"/>
      <c r="W217" s="51"/>
      <c r="X217" s="52"/>
      <c r="Y217" s="53"/>
      <c r="Z217" s="130"/>
    </row>
    <row r="218" spans="1:28" ht="20.100000000000001" customHeight="1" x14ac:dyDescent="0.15">
      <c r="A218" s="286">
        <f>IFERROR(IF(AND(TRIM($W218)="",$AB218&lt;&gt;0),1001,0),3)</f>
        <v>0</v>
      </c>
      <c r="B218" s="174"/>
      <c r="D218" s="174"/>
      <c r="E218" s="274"/>
      <c r="F218" s="287">
        <v>20</v>
      </c>
      <c r="G218" s="288" t="s">
        <v>92</v>
      </c>
      <c r="H218" s="289"/>
      <c r="I218" s="290"/>
      <c r="J218" s="279" t="s">
        <v>93</v>
      </c>
      <c r="K218" s="280"/>
      <c r="L218" s="280"/>
      <c r="M218" s="280"/>
      <c r="N218" s="281"/>
      <c r="O218" s="2"/>
      <c r="P218" s="38"/>
      <c r="Q218" s="39"/>
      <c r="R218" s="39"/>
      <c r="S218" s="40"/>
      <c r="T218" s="38"/>
      <c r="U218" s="39"/>
      <c r="V218" s="40"/>
      <c r="W218" s="352"/>
      <c r="X218" s="46"/>
      <c r="Y218" s="47"/>
      <c r="Z218" s="174"/>
      <c r="AB218" s="273">
        <f>COUNTIF($O218:$O223,"○")</f>
        <v>0</v>
      </c>
    </row>
    <row r="219" spans="1:28" ht="20.100000000000001" customHeight="1" x14ac:dyDescent="0.15">
      <c r="B219" s="174"/>
      <c r="E219" s="274"/>
      <c r="F219" s="275"/>
      <c r="G219" s="276"/>
      <c r="H219" s="277"/>
      <c r="I219" s="278"/>
      <c r="J219" s="279" t="s">
        <v>94</v>
      </c>
      <c r="K219" s="280"/>
      <c r="L219" s="280"/>
      <c r="M219" s="280"/>
      <c r="N219" s="281"/>
      <c r="O219" s="2"/>
      <c r="P219" s="38"/>
      <c r="Q219" s="39"/>
      <c r="R219" s="39"/>
      <c r="S219" s="40"/>
      <c r="T219" s="38"/>
      <c r="U219" s="39"/>
      <c r="V219" s="40"/>
      <c r="W219" s="48"/>
      <c r="X219" s="49"/>
      <c r="Y219" s="50"/>
      <c r="Z219" s="174"/>
    </row>
    <row r="220" spans="1:28" ht="20.100000000000001" customHeight="1" x14ac:dyDescent="0.15">
      <c r="B220" s="174"/>
      <c r="E220" s="274"/>
      <c r="F220" s="275"/>
      <c r="G220" s="276"/>
      <c r="H220" s="277"/>
      <c r="I220" s="278"/>
      <c r="J220" s="279" t="s">
        <v>95</v>
      </c>
      <c r="K220" s="280"/>
      <c r="L220" s="280"/>
      <c r="M220" s="280"/>
      <c r="N220" s="281"/>
      <c r="O220" s="2"/>
      <c r="P220" s="38"/>
      <c r="Q220" s="39"/>
      <c r="R220" s="39"/>
      <c r="S220" s="40"/>
      <c r="T220" s="38"/>
      <c r="U220" s="39"/>
      <c r="V220" s="40"/>
      <c r="W220" s="48"/>
      <c r="X220" s="49"/>
      <c r="Y220" s="50"/>
      <c r="Z220" s="174"/>
    </row>
    <row r="221" spans="1:28" ht="20.100000000000001" customHeight="1" x14ac:dyDescent="0.15">
      <c r="B221" s="174"/>
      <c r="E221" s="274"/>
      <c r="F221" s="275"/>
      <c r="G221" s="276"/>
      <c r="H221" s="277"/>
      <c r="I221" s="278"/>
      <c r="J221" s="279" t="s">
        <v>96</v>
      </c>
      <c r="K221" s="280"/>
      <c r="L221" s="280"/>
      <c r="M221" s="280"/>
      <c r="N221" s="281"/>
      <c r="O221" s="2"/>
      <c r="P221" s="38"/>
      <c r="Q221" s="39"/>
      <c r="R221" s="39"/>
      <c r="S221" s="40"/>
      <c r="T221" s="38"/>
      <c r="U221" s="39"/>
      <c r="V221" s="40"/>
      <c r="W221" s="48"/>
      <c r="X221" s="49"/>
      <c r="Y221" s="50"/>
      <c r="Z221" s="174"/>
    </row>
    <row r="222" spans="1:28" ht="20.100000000000001" customHeight="1" x14ac:dyDescent="0.15">
      <c r="B222" s="174"/>
      <c r="E222" s="274"/>
      <c r="F222" s="275"/>
      <c r="G222" s="276"/>
      <c r="H222" s="277"/>
      <c r="I222" s="278"/>
      <c r="J222" s="279" t="s">
        <v>97</v>
      </c>
      <c r="K222" s="280"/>
      <c r="L222" s="280"/>
      <c r="M222" s="280"/>
      <c r="N222" s="281"/>
      <c r="O222" s="2"/>
      <c r="P222" s="38"/>
      <c r="Q222" s="39"/>
      <c r="R222" s="39"/>
      <c r="S222" s="40"/>
      <c r="T222" s="38"/>
      <c r="U222" s="39"/>
      <c r="V222" s="40"/>
      <c r="W222" s="48"/>
      <c r="X222" s="49"/>
      <c r="Y222" s="50"/>
      <c r="Z222" s="174"/>
    </row>
    <row r="223" spans="1:28" ht="20.100000000000001" customHeight="1" x14ac:dyDescent="0.15">
      <c r="B223" s="174"/>
      <c r="E223" s="274"/>
      <c r="F223" s="282"/>
      <c r="G223" s="283"/>
      <c r="H223" s="284"/>
      <c r="I223" s="285"/>
      <c r="J223" s="279" t="s">
        <v>98</v>
      </c>
      <c r="K223" s="280"/>
      <c r="L223" s="280"/>
      <c r="M223" s="280"/>
      <c r="N223" s="281"/>
      <c r="O223" s="2"/>
      <c r="P223" s="38"/>
      <c r="Q223" s="39"/>
      <c r="R223" s="39"/>
      <c r="S223" s="40"/>
      <c r="T223" s="38"/>
      <c r="U223" s="39"/>
      <c r="V223" s="40"/>
      <c r="W223" s="51"/>
      <c r="X223" s="52"/>
      <c r="Y223" s="53"/>
      <c r="Z223" s="174"/>
    </row>
    <row r="224" spans="1:28" ht="20.100000000000001" customHeight="1" x14ac:dyDescent="0.15">
      <c r="A224" s="286">
        <f>IFERROR(IF(AND(TRIM($W224)="",$AB224&lt;&gt;0),1001,0),3)</f>
        <v>0</v>
      </c>
      <c r="B224" s="174"/>
      <c r="E224" s="274"/>
      <c r="F224" s="287">
        <v>30</v>
      </c>
      <c r="G224" s="288" t="s">
        <v>99</v>
      </c>
      <c r="H224" s="289"/>
      <c r="I224" s="290"/>
      <c r="J224" s="279" t="s">
        <v>100</v>
      </c>
      <c r="K224" s="280"/>
      <c r="L224" s="280"/>
      <c r="M224" s="280"/>
      <c r="N224" s="281"/>
      <c r="O224" s="2"/>
      <c r="P224" s="38"/>
      <c r="Q224" s="39"/>
      <c r="R224" s="39"/>
      <c r="S224" s="40"/>
      <c r="T224" s="38"/>
      <c r="U224" s="39"/>
      <c r="V224" s="40"/>
      <c r="W224" s="352"/>
      <c r="X224" s="46"/>
      <c r="Y224" s="47"/>
      <c r="Z224" s="174"/>
      <c r="AB224" s="273">
        <f>COUNTIF($O224:$O229,"○")</f>
        <v>0</v>
      </c>
    </row>
    <row r="225" spans="1:28" ht="20.100000000000001" customHeight="1" x14ac:dyDescent="0.15">
      <c r="B225" s="174"/>
      <c r="E225" s="274"/>
      <c r="F225" s="275"/>
      <c r="G225" s="276"/>
      <c r="H225" s="277"/>
      <c r="I225" s="278"/>
      <c r="J225" s="279" t="s">
        <v>101</v>
      </c>
      <c r="K225" s="280"/>
      <c r="L225" s="280"/>
      <c r="M225" s="280"/>
      <c r="N225" s="281"/>
      <c r="O225" s="2"/>
      <c r="P225" s="38"/>
      <c r="Q225" s="39"/>
      <c r="R225" s="39"/>
      <c r="S225" s="40"/>
      <c r="T225" s="38"/>
      <c r="U225" s="39"/>
      <c r="V225" s="40"/>
      <c r="W225" s="48"/>
      <c r="X225" s="49"/>
      <c r="Y225" s="50"/>
      <c r="Z225" s="174"/>
    </row>
    <row r="226" spans="1:28" ht="20.100000000000001" customHeight="1" x14ac:dyDescent="0.15">
      <c r="B226" s="174"/>
      <c r="E226" s="274"/>
      <c r="F226" s="275"/>
      <c r="G226" s="276"/>
      <c r="H226" s="277"/>
      <c r="I226" s="278"/>
      <c r="J226" s="279" t="s">
        <v>102</v>
      </c>
      <c r="K226" s="280"/>
      <c r="L226" s="280"/>
      <c r="M226" s="280"/>
      <c r="N226" s="281"/>
      <c r="O226" s="2"/>
      <c r="P226" s="38"/>
      <c r="Q226" s="39"/>
      <c r="R226" s="39"/>
      <c r="S226" s="40"/>
      <c r="T226" s="38"/>
      <c r="U226" s="39"/>
      <c r="V226" s="40"/>
      <c r="W226" s="48"/>
      <c r="X226" s="49"/>
      <c r="Y226" s="50"/>
      <c r="Z226" s="174"/>
    </row>
    <row r="227" spans="1:28" ht="20.100000000000001" customHeight="1" x14ac:dyDescent="0.15">
      <c r="B227" s="174"/>
      <c r="E227" s="274"/>
      <c r="F227" s="275"/>
      <c r="G227" s="276"/>
      <c r="H227" s="277"/>
      <c r="I227" s="278"/>
      <c r="J227" s="279" t="s">
        <v>103</v>
      </c>
      <c r="K227" s="280"/>
      <c r="L227" s="280"/>
      <c r="M227" s="280"/>
      <c r="N227" s="281"/>
      <c r="O227" s="2"/>
      <c r="P227" s="38"/>
      <c r="Q227" s="39"/>
      <c r="R227" s="39"/>
      <c r="S227" s="40"/>
      <c r="T227" s="38"/>
      <c r="U227" s="39"/>
      <c r="V227" s="40"/>
      <c r="W227" s="48"/>
      <c r="X227" s="49"/>
      <c r="Y227" s="50"/>
      <c r="Z227" s="174"/>
    </row>
    <row r="228" spans="1:28" ht="20.100000000000001" customHeight="1" x14ac:dyDescent="0.15">
      <c r="B228" s="174"/>
      <c r="E228" s="274"/>
      <c r="F228" s="275"/>
      <c r="G228" s="276"/>
      <c r="H228" s="277"/>
      <c r="I228" s="278"/>
      <c r="J228" s="279" t="s">
        <v>104</v>
      </c>
      <c r="K228" s="280"/>
      <c r="L228" s="280"/>
      <c r="M228" s="280"/>
      <c r="N228" s="281"/>
      <c r="O228" s="2"/>
      <c r="P228" s="38"/>
      <c r="Q228" s="39"/>
      <c r="R228" s="39"/>
      <c r="S228" s="40"/>
      <c r="T228" s="38"/>
      <c r="U228" s="39"/>
      <c r="V228" s="40"/>
      <c r="W228" s="48"/>
      <c r="X228" s="49"/>
      <c r="Y228" s="50"/>
      <c r="Z228" s="174"/>
    </row>
    <row r="229" spans="1:28" ht="20.100000000000001" customHeight="1" x14ac:dyDescent="0.15">
      <c r="B229" s="174"/>
      <c r="E229" s="274"/>
      <c r="F229" s="282"/>
      <c r="G229" s="283"/>
      <c r="H229" s="284"/>
      <c r="I229" s="285"/>
      <c r="J229" s="279" t="s">
        <v>105</v>
      </c>
      <c r="K229" s="280"/>
      <c r="L229" s="280"/>
      <c r="M229" s="280"/>
      <c r="N229" s="281"/>
      <c r="O229" s="2"/>
      <c r="P229" s="38"/>
      <c r="Q229" s="39"/>
      <c r="R229" s="39"/>
      <c r="S229" s="40"/>
      <c r="T229" s="38"/>
      <c r="U229" s="39"/>
      <c r="V229" s="40"/>
      <c r="W229" s="51"/>
      <c r="X229" s="52"/>
      <c r="Y229" s="53"/>
      <c r="Z229" s="174"/>
    </row>
    <row r="230" spans="1:28" ht="20.100000000000001" customHeight="1" x14ac:dyDescent="0.15">
      <c r="A230" s="286">
        <f>IFERROR(IF(AND(TRIM($W230)="",$AB230&lt;&gt;0),1001,0),3)</f>
        <v>0</v>
      </c>
      <c r="B230" s="174"/>
      <c r="E230" s="274"/>
      <c r="F230" s="287">
        <v>40</v>
      </c>
      <c r="G230" s="288" t="s">
        <v>106</v>
      </c>
      <c r="H230" s="289"/>
      <c r="I230" s="290"/>
      <c r="J230" s="279" t="s">
        <v>107</v>
      </c>
      <c r="K230" s="280"/>
      <c r="L230" s="280"/>
      <c r="M230" s="280"/>
      <c r="N230" s="281"/>
      <c r="O230" s="2"/>
      <c r="P230" s="38"/>
      <c r="Q230" s="39"/>
      <c r="R230" s="39"/>
      <c r="S230" s="40"/>
      <c r="T230" s="38"/>
      <c r="U230" s="39"/>
      <c r="V230" s="40"/>
      <c r="W230" s="352"/>
      <c r="X230" s="46"/>
      <c r="Y230" s="47"/>
      <c r="Z230" s="174"/>
      <c r="AB230" s="273">
        <f>COUNTIF($O230:$O232,"○")</f>
        <v>0</v>
      </c>
    </row>
    <row r="231" spans="1:28" ht="20.100000000000001" customHeight="1" x14ac:dyDescent="0.15">
      <c r="B231" s="174"/>
      <c r="E231" s="274"/>
      <c r="F231" s="275"/>
      <c r="G231" s="276"/>
      <c r="H231" s="277"/>
      <c r="I231" s="278"/>
      <c r="J231" s="279" t="s">
        <v>108</v>
      </c>
      <c r="K231" s="280"/>
      <c r="L231" s="280"/>
      <c r="M231" s="280"/>
      <c r="N231" s="281"/>
      <c r="O231" s="2"/>
      <c r="P231" s="38"/>
      <c r="Q231" s="39"/>
      <c r="R231" s="39"/>
      <c r="S231" s="40"/>
      <c r="T231" s="38"/>
      <c r="U231" s="39"/>
      <c r="V231" s="40"/>
      <c r="W231" s="48"/>
      <c r="X231" s="49"/>
      <c r="Y231" s="50"/>
      <c r="Z231" s="174"/>
    </row>
    <row r="232" spans="1:28" ht="20.100000000000001" customHeight="1" x14ac:dyDescent="0.15">
      <c r="B232" s="174"/>
      <c r="E232" s="274"/>
      <c r="F232" s="282"/>
      <c r="G232" s="283"/>
      <c r="H232" s="284"/>
      <c r="I232" s="285"/>
      <c r="J232" s="279" t="s">
        <v>109</v>
      </c>
      <c r="K232" s="280"/>
      <c r="L232" s="280"/>
      <c r="M232" s="280"/>
      <c r="N232" s="281"/>
      <c r="O232" s="2"/>
      <c r="P232" s="38"/>
      <c r="Q232" s="39"/>
      <c r="R232" s="39"/>
      <c r="S232" s="40"/>
      <c r="T232" s="38"/>
      <c r="U232" s="39"/>
      <c r="V232" s="40"/>
      <c r="W232" s="51"/>
      <c r="X232" s="52"/>
      <c r="Y232" s="53"/>
      <c r="Z232" s="174"/>
    </row>
    <row r="233" spans="1:28" ht="20.100000000000001" customHeight="1" x14ac:dyDescent="0.15">
      <c r="A233" s="286">
        <f>IFERROR(IF(AND(TRIM($W233)="",$AB233&lt;&gt;0),1001,0),3)</f>
        <v>0</v>
      </c>
      <c r="B233" s="174"/>
      <c r="E233" s="274"/>
      <c r="F233" s="287">
        <v>50</v>
      </c>
      <c r="G233" s="288" t="s">
        <v>110</v>
      </c>
      <c r="H233" s="289"/>
      <c r="I233" s="290"/>
      <c r="J233" s="279" t="s">
        <v>111</v>
      </c>
      <c r="K233" s="280"/>
      <c r="L233" s="280"/>
      <c r="M233" s="280"/>
      <c r="N233" s="281"/>
      <c r="O233" s="2"/>
      <c r="P233" s="38"/>
      <c r="Q233" s="39"/>
      <c r="R233" s="39"/>
      <c r="S233" s="40"/>
      <c r="T233" s="38"/>
      <c r="U233" s="39"/>
      <c r="V233" s="40"/>
      <c r="W233" s="352"/>
      <c r="X233" s="46"/>
      <c r="Y233" s="47"/>
      <c r="Z233" s="174"/>
      <c r="AB233" s="273">
        <f>COUNTIF($O233:$O235,"○")</f>
        <v>0</v>
      </c>
    </row>
    <row r="234" spans="1:28" ht="20.100000000000001" customHeight="1" x14ac:dyDescent="0.15">
      <c r="B234" s="174"/>
      <c r="E234" s="274"/>
      <c r="F234" s="275"/>
      <c r="G234" s="276"/>
      <c r="H234" s="277"/>
      <c r="I234" s="278"/>
      <c r="J234" s="279" t="s">
        <v>112</v>
      </c>
      <c r="K234" s="280"/>
      <c r="L234" s="280"/>
      <c r="M234" s="280"/>
      <c r="N234" s="281"/>
      <c r="O234" s="2"/>
      <c r="P234" s="38"/>
      <c r="Q234" s="39"/>
      <c r="R234" s="39"/>
      <c r="S234" s="40"/>
      <c r="T234" s="38"/>
      <c r="U234" s="39"/>
      <c r="V234" s="40"/>
      <c r="W234" s="48"/>
      <c r="X234" s="49"/>
      <c r="Y234" s="50"/>
      <c r="Z234" s="174"/>
    </row>
    <row r="235" spans="1:28" ht="20.100000000000001" customHeight="1" x14ac:dyDescent="0.15">
      <c r="B235" s="174"/>
      <c r="E235" s="274"/>
      <c r="F235" s="282"/>
      <c r="G235" s="283"/>
      <c r="H235" s="284"/>
      <c r="I235" s="285"/>
      <c r="J235" s="279" t="s">
        <v>113</v>
      </c>
      <c r="K235" s="280"/>
      <c r="L235" s="280"/>
      <c r="M235" s="280"/>
      <c r="N235" s="281"/>
      <c r="O235" s="2"/>
      <c r="P235" s="38"/>
      <c r="Q235" s="39"/>
      <c r="R235" s="39"/>
      <c r="S235" s="40"/>
      <c r="T235" s="38"/>
      <c r="U235" s="39"/>
      <c r="V235" s="40"/>
      <c r="W235" s="51"/>
      <c r="X235" s="52"/>
      <c r="Y235" s="53"/>
      <c r="Z235" s="174"/>
    </row>
    <row r="236" spans="1:28" ht="20.100000000000001" customHeight="1" x14ac:dyDescent="0.15">
      <c r="A236" s="286">
        <f>IFERROR(IF(AND(TRIM($W236)="",$AB236&lt;&gt;0),1001,0),3)</f>
        <v>0</v>
      </c>
      <c r="B236" s="174"/>
      <c r="E236" s="274"/>
      <c r="F236" s="287">
        <v>60</v>
      </c>
      <c r="G236" s="288" t="s">
        <v>114</v>
      </c>
      <c r="H236" s="289"/>
      <c r="I236" s="290"/>
      <c r="J236" s="279" t="s">
        <v>115</v>
      </c>
      <c r="K236" s="280"/>
      <c r="L236" s="280"/>
      <c r="M236" s="280"/>
      <c r="N236" s="281"/>
      <c r="O236" s="2"/>
      <c r="P236" s="38"/>
      <c r="Q236" s="39"/>
      <c r="R236" s="39"/>
      <c r="S236" s="40"/>
      <c r="T236" s="38"/>
      <c r="U236" s="39"/>
      <c r="V236" s="40"/>
      <c r="W236" s="352"/>
      <c r="X236" s="46"/>
      <c r="Y236" s="47"/>
      <c r="Z236" s="174"/>
      <c r="AB236" s="273">
        <f>COUNTIF($O236:$O239,"○")</f>
        <v>0</v>
      </c>
    </row>
    <row r="237" spans="1:28" ht="20.100000000000001" customHeight="1" x14ac:dyDescent="0.15">
      <c r="B237" s="174"/>
      <c r="E237" s="274"/>
      <c r="F237" s="275"/>
      <c r="G237" s="276"/>
      <c r="H237" s="277"/>
      <c r="I237" s="278"/>
      <c r="J237" s="279" t="s">
        <v>116</v>
      </c>
      <c r="K237" s="280"/>
      <c r="L237" s="280"/>
      <c r="M237" s="280"/>
      <c r="N237" s="281"/>
      <c r="O237" s="2"/>
      <c r="P237" s="38"/>
      <c r="Q237" s="39"/>
      <c r="R237" s="39"/>
      <c r="S237" s="40"/>
      <c r="T237" s="38"/>
      <c r="U237" s="39"/>
      <c r="V237" s="40"/>
      <c r="W237" s="48"/>
      <c r="X237" s="49"/>
      <c r="Y237" s="50"/>
      <c r="Z237" s="174"/>
    </row>
    <row r="238" spans="1:28" ht="20.100000000000001" customHeight="1" x14ac:dyDescent="0.15">
      <c r="B238" s="174"/>
      <c r="E238" s="274"/>
      <c r="F238" s="275"/>
      <c r="G238" s="276"/>
      <c r="H238" s="277"/>
      <c r="I238" s="278"/>
      <c r="J238" s="279" t="s">
        <v>117</v>
      </c>
      <c r="K238" s="280"/>
      <c r="L238" s="280"/>
      <c r="M238" s="280"/>
      <c r="N238" s="281"/>
      <c r="O238" s="2"/>
      <c r="P238" s="38"/>
      <c r="Q238" s="39"/>
      <c r="R238" s="39"/>
      <c r="S238" s="40"/>
      <c r="T238" s="38"/>
      <c r="U238" s="39"/>
      <c r="V238" s="40"/>
      <c r="W238" s="48"/>
      <c r="X238" s="49"/>
      <c r="Y238" s="50"/>
      <c r="Z238" s="174"/>
    </row>
    <row r="239" spans="1:28" ht="20.100000000000001" customHeight="1" x14ac:dyDescent="0.15">
      <c r="B239" s="174"/>
      <c r="E239" s="274"/>
      <c r="F239" s="282"/>
      <c r="G239" s="283"/>
      <c r="H239" s="284"/>
      <c r="I239" s="285"/>
      <c r="J239" s="279" t="s">
        <v>118</v>
      </c>
      <c r="K239" s="280"/>
      <c r="L239" s="280"/>
      <c r="M239" s="280"/>
      <c r="N239" s="281"/>
      <c r="O239" s="2"/>
      <c r="P239" s="38"/>
      <c r="Q239" s="39"/>
      <c r="R239" s="39"/>
      <c r="S239" s="40"/>
      <c r="T239" s="38"/>
      <c r="U239" s="39"/>
      <c r="V239" s="40"/>
      <c r="W239" s="51"/>
      <c r="X239" s="52"/>
      <c r="Y239" s="53"/>
      <c r="Z239" s="174"/>
    </row>
    <row r="240" spans="1:28" ht="20.100000000000001" customHeight="1" x14ac:dyDescent="0.15">
      <c r="A240" s="286">
        <f>IFERROR(IF(AND(TRIM($W240)="",$AB240&lt;&gt;0),1001,0),3)</f>
        <v>0</v>
      </c>
      <c r="B240" s="174"/>
      <c r="E240" s="274"/>
      <c r="F240" s="287">
        <v>70</v>
      </c>
      <c r="G240" s="288" t="s">
        <v>119</v>
      </c>
      <c r="H240" s="289"/>
      <c r="I240" s="290"/>
      <c r="J240" s="279" t="s">
        <v>120</v>
      </c>
      <c r="K240" s="280"/>
      <c r="L240" s="280"/>
      <c r="M240" s="280"/>
      <c r="N240" s="281"/>
      <c r="O240" s="2"/>
      <c r="P240" s="38"/>
      <c r="Q240" s="39"/>
      <c r="R240" s="39"/>
      <c r="S240" s="40"/>
      <c r="T240" s="38"/>
      <c r="U240" s="39"/>
      <c r="V240" s="40"/>
      <c r="W240" s="352"/>
      <c r="X240" s="46"/>
      <c r="Y240" s="47"/>
      <c r="Z240" s="174"/>
      <c r="AB240" s="273">
        <f>COUNTIF($O240:$O245,"○")</f>
        <v>0</v>
      </c>
    </row>
    <row r="241" spans="1:28" ht="20.100000000000001" customHeight="1" x14ac:dyDescent="0.15">
      <c r="B241" s="174"/>
      <c r="E241" s="274"/>
      <c r="F241" s="275"/>
      <c r="G241" s="276"/>
      <c r="H241" s="277"/>
      <c r="I241" s="278"/>
      <c r="J241" s="279" t="s">
        <v>121</v>
      </c>
      <c r="K241" s="280"/>
      <c r="L241" s="280"/>
      <c r="M241" s="280"/>
      <c r="N241" s="281"/>
      <c r="O241" s="2"/>
      <c r="P241" s="38"/>
      <c r="Q241" s="39"/>
      <c r="R241" s="39"/>
      <c r="S241" s="40"/>
      <c r="T241" s="38"/>
      <c r="U241" s="39"/>
      <c r="V241" s="40"/>
      <c r="W241" s="48"/>
      <c r="X241" s="49"/>
      <c r="Y241" s="50"/>
      <c r="Z241" s="174"/>
    </row>
    <row r="242" spans="1:28" ht="20.100000000000001" customHeight="1" x14ac:dyDescent="0.15">
      <c r="B242" s="174"/>
      <c r="E242" s="274"/>
      <c r="F242" s="275"/>
      <c r="G242" s="276"/>
      <c r="H242" s="277"/>
      <c r="I242" s="278"/>
      <c r="J242" s="279" t="s">
        <v>122</v>
      </c>
      <c r="K242" s="280"/>
      <c r="L242" s="280"/>
      <c r="M242" s="280"/>
      <c r="N242" s="281"/>
      <c r="O242" s="2"/>
      <c r="P242" s="38"/>
      <c r="Q242" s="39"/>
      <c r="R242" s="39"/>
      <c r="S242" s="40"/>
      <c r="T242" s="38"/>
      <c r="U242" s="39"/>
      <c r="V242" s="40"/>
      <c r="W242" s="48"/>
      <c r="X242" s="49"/>
      <c r="Y242" s="50"/>
      <c r="Z242" s="174"/>
    </row>
    <row r="243" spans="1:28" ht="20.100000000000001" customHeight="1" x14ac:dyDescent="0.15">
      <c r="B243" s="174"/>
      <c r="E243" s="274"/>
      <c r="F243" s="275"/>
      <c r="G243" s="276"/>
      <c r="H243" s="277"/>
      <c r="I243" s="278"/>
      <c r="J243" s="279" t="s">
        <v>123</v>
      </c>
      <c r="K243" s="280"/>
      <c r="L243" s="280"/>
      <c r="M243" s="280"/>
      <c r="N243" s="281"/>
      <c r="O243" s="2"/>
      <c r="P243" s="38"/>
      <c r="Q243" s="39"/>
      <c r="R243" s="39"/>
      <c r="S243" s="40"/>
      <c r="T243" s="38"/>
      <c r="U243" s="39"/>
      <c r="V243" s="40"/>
      <c r="W243" s="48"/>
      <c r="X243" s="49"/>
      <c r="Y243" s="50"/>
      <c r="Z243" s="174"/>
    </row>
    <row r="244" spans="1:28" ht="20.100000000000001" customHeight="1" x14ac:dyDescent="0.15">
      <c r="B244" s="174"/>
      <c r="E244" s="274"/>
      <c r="F244" s="275"/>
      <c r="G244" s="276"/>
      <c r="H244" s="277"/>
      <c r="I244" s="278"/>
      <c r="J244" s="279" t="s">
        <v>124</v>
      </c>
      <c r="K244" s="280"/>
      <c r="L244" s="280"/>
      <c r="M244" s="280"/>
      <c r="N244" s="281"/>
      <c r="O244" s="2"/>
      <c r="P244" s="38"/>
      <c r="Q244" s="39"/>
      <c r="R244" s="39"/>
      <c r="S244" s="40"/>
      <c r="T244" s="38"/>
      <c r="U244" s="39"/>
      <c r="V244" s="40"/>
      <c r="W244" s="48"/>
      <c r="X244" s="49"/>
      <c r="Y244" s="50"/>
      <c r="Z244" s="174"/>
    </row>
    <row r="245" spans="1:28" ht="20.100000000000001" customHeight="1" x14ac:dyDescent="0.15">
      <c r="B245" s="174"/>
      <c r="E245" s="274"/>
      <c r="F245" s="282"/>
      <c r="G245" s="283"/>
      <c r="H245" s="284"/>
      <c r="I245" s="285"/>
      <c r="J245" s="279" t="s">
        <v>125</v>
      </c>
      <c r="K245" s="280"/>
      <c r="L245" s="280"/>
      <c r="M245" s="280"/>
      <c r="N245" s="281"/>
      <c r="O245" s="2"/>
      <c r="P245" s="38"/>
      <c r="Q245" s="39"/>
      <c r="R245" s="39"/>
      <c r="S245" s="40"/>
      <c r="T245" s="38"/>
      <c r="U245" s="39"/>
      <c r="V245" s="40"/>
      <c r="W245" s="51"/>
      <c r="X245" s="52"/>
      <c r="Y245" s="53"/>
      <c r="Z245" s="174"/>
    </row>
    <row r="246" spans="1:28" ht="20.100000000000001" customHeight="1" x14ac:dyDescent="0.15">
      <c r="A246" s="286">
        <f>IFERROR(IF(AND(TRIM($W246)="",$AB246&lt;&gt;0),1001,0),3)</f>
        <v>0</v>
      </c>
      <c r="B246" s="174"/>
      <c r="E246" s="274"/>
      <c r="F246" s="287">
        <v>80</v>
      </c>
      <c r="G246" s="288" t="s">
        <v>126</v>
      </c>
      <c r="H246" s="289"/>
      <c r="I246" s="290"/>
      <c r="J246" s="279" t="s">
        <v>127</v>
      </c>
      <c r="K246" s="280"/>
      <c r="L246" s="280"/>
      <c r="M246" s="280"/>
      <c r="N246" s="281"/>
      <c r="O246" s="2"/>
      <c r="P246" s="38"/>
      <c r="Q246" s="39"/>
      <c r="R246" s="39"/>
      <c r="S246" s="40"/>
      <c r="T246" s="38"/>
      <c r="U246" s="39"/>
      <c r="V246" s="40"/>
      <c r="W246" s="352"/>
      <c r="X246" s="46"/>
      <c r="Y246" s="47"/>
      <c r="Z246" s="174"/>
      <c r="AB246" s="273">
        <f>COUNTIF($O246:$O250,"○")</f>
        <v>0</v>
      </c>
    </row>
    <row r="247" spans="1:28" ht="20.100000000000001" customHeight="1" x14ac:dyDescent="0.15">
      <c r="B247" s="174"/>
      <c r="E247" s="274"/>
      <c r="F247" s="275"/>
      <c r="G247" s="276"/>
      <c r="H247" s="277"/>
      <c r="I247" s="278"/>
      <c r="J247" s="279" t="s">
        <v>128</v>
      </c>
      <c r="K247" s="280"/>
      <c r="L247" s="280"/>
      <c r="M247" s="280"/>
      <c r="N247" s="281"/>
      <c r="O247" s="2"/>
      <c r="P247" s="38"/>
      <c r="Q247" s="39"/>
      <c r="R247" s="39"/>
      <c r="S247" s="40"/>
      <c r="T247" s="38"/>
      <c r="U247" s="39"/>
      <c r="V247" s="40"/>
      <c r="W247" s="48"/>
      <c r="X247" s="49"/>
      <c r="Y247" s="50"/>
      <c r="Z247" s="174"/>
    </row>
    <row r="248" spans="1:28" ht="20.100000000000001" customHeight="1" x14ac:dyDescent="0.15">
      <c r="B248" s="174"/>
      <c r="E248" s="274"/>
      <c r="F248" s="275"/>
      <c r="G248" s="276"/>
      <c r="H248" s="277"/>
      <c r="I248" s="278"/>
      <c r="J248" s="279" t="s">
        <v>129</v>
      </c>
      <c r="K248" s="280"/>
      <c r="L248" s="280"/>
      <c r="M248" s="280"/>
      <c r="N248" s="281"/>
      <c r="O248" s="2"/>
      <c r="P248" s="38"/>
      <c r="Q248" s="39"/>
      <c r="R248" s="39"/>
      <c r="S248" s="40"/>
      <c r="T248" s="38"/>
      <c r="U248" s="39"/>
      <c r="V248" s="40"/>
      <c r="W248" s="48"/>
      <c r="X248" s="49"/>
      <c r="Y248" s="50"/>
      <c r="Z248" s="174"/>
    </row>
    <row r="249" spans="1:28" ht="20.100000000000001" customHeight="1" x14ac:dyDescent="0.15">
      <c r="B249" s="174"/>
      <c r="E249" s="274"/>
      <c r="F249" s="275"/>
      <c r="G249" s="276"/>
      <c r="H249" s="277"/>
      <c r="I249" s="278"/>
      <c r="J249" s="279" t="s">
        <v>130</v>
      </c>
      <c r="K249" s="280"/>
      <c r="L249" s="280"/>
      <c r="M249" s="280"/>
      <c r="N249" s="281"/>
      <c r="O249" s="2"/>
      <c r="P249" s="38"/>
      <c r="Q249" s="39"/>
      <c r="R249" s="39"/>
      <c r="S249" s="40"/>
      <c r="T249" s="38"/>
      <c r="U249" s="39"/>
      <c r="V249" s="40"/>
      <c r="W249" s="48"/>
      <c r="X249" s="49"/>
      <c r="Y249" s="50"/>
      <c r="Z249" s="174"/>
    </row>
    <row r="250" spans="1:28" ht="20.100000000000001" customHeight="1" x14ac:dyDescent="0.15">
      <c r="B250" s="174"/>
      <c r="E250" s="274"/>
      <c r="F250" s="282"/>
      <c r="G250" s="283"/>
      <c r="H250" s="284"/>
      <c r="I250" s="285"/>
      <c r="J250" s="279" t="s">
        <v>131</v>
      </c>
      <c r="K250" s="280"/>
      <c r="L250" s="280"/>
      <c r="M250" s="280"/>
      <c r="N250" s="281"/>
      <c r="O250" s="2"/>
      <c r="P250" s="38"/>
      <c r="Q250" s="39"/>
      <c r="R250" s="39"/>
      <c r="S250" s="40"/>
      <c r="T250" s="38"/>
      <c r="U250" s="39"/>
      <c r="V250" s="40"/>
      <c r="W250" s="51"/>
      <c r="X250" s="52"/>
      <c r="Y250" s="53"/>
      <c r="Z250" s="174"/>
    </row>
    <row r="251" spans="1:28" ht="20.100000000000001" customHeight="1" x14ac:dyDescent="0.15">
      <c r="A251" s="286">
        <f>IFERROR(IF(AND(TRIM($W251)="",$AB251&lt;&gt;0),1001,0),3)</f>
        <v>0</v>
      </c>
      <c r="B251" s="174"/>
      <c r="E251" s="274"/>
      <c r="F251" s="287">
        <v>90</v>
      </c>
      <c r="G251" s="288" t="s">
        <v>132</v>
      </c>
      <c r="H251" s="289"/>
      <c r="I251" s="290"/>
      <c r="J251" s="279" t="s">
        <v>133</v>
      </c>
      <c r="K251" s="280"/>
      <c r="L251" s="280"/>
      <c r="M251" s="280"/>
      <c r="N251" s="281"/>
      <c r="O251" s="2"/>
      <c r="P251" s="38"/>
      <c r="Q251" s="39"/>
      <c r="R251" s="39"/>
      <c r="S251" s="40"/>
      <c r="T251" s="38"/>
      <c r="U251" s="39"/>
      <c r="V251" s="40"/>
      <c r="W251" s="352"/>
      <c r="X251" s="46"/>
      <c r="Y251" s="47"/>
      <c r="Z251" s="174"/>
      <c r="AB251" s="273">
        <f>COUNTIF($O251:$O255,"○")</f>
        <v>0</v>
      </c>
    </row>
    <row r="252" spans="1:28" ht="20.100000000000001" customHeight="1" x14ac:dyDescent="0.15">
      <c r="B252" s="174"/>
      <c r="E252" s="274"/>
      <c r="F252" s="275"/>
      <c r="G252" s="276"/>
      <c r="H252" s="277"/>
      <c r="I252" s="278"/>
      <c r="J252" s="279" t="s">
        <v>134</v>
      </c>
      <c r="K252" s="280"/>
      <c r="L252" s="280"/>
      <c r="M252" s="280"/>
      <c r="N252" s="281"/>
      <c r="O252" s="2"/>
      <c r="P252" s="38"/>
      <c r="Q252" s="39"/>
      <c r="R252" s="39"/>
      <c r="S252" s="40"/>
      <c r="T252" s="38"/>
      <c r="U252" s="39"/>
      <c r="V252" s="40"/>
      <c r="W252" s="48"/>
      <c r="X252" s="49"/>
      <c r="Y252" s="50"/>
      <c r="Z252" s="174"/>
    </row>
    <row r="253" spans="1:28" ht="20.100000000000001" customHeight="1" x14ac:dyDescent="0.15">
      <c r="B253" s="174"/>
      <c r="E253" s="274"/>
      <c r="F253" s="275"/>
      <c r="G253" s="276"/>
      <c r="H253" s="277"/>
      <c r="I253" s="278"/>
      <c r="J253" s="279" t="s">
        <v>135</v>
      </c>
      <c r="K253" s="280"/>
      <c r="L253" s="280"/>
      <c r="M253" s="280"/>
      <c r="N253" s="281"/>
      <c r="O253" s="2"/>
      <c r="P253" s="38"/>
      <c r="Q253" s="39"/>
      <c r="R253" s="39"/>
      <c r="S253" s="40"/>
      <c r="T253" s="38"/>
      <c r="U253" s="39"/>
      <c r="V253" s="40"/>
      <c r="W253" s="48"/>
      <c r="X253" s="49"/>
      <c r="Y253" s="50"/>
      <c r="Z253" s="174"/>
    </row>
    <row r="254" spans="1:28" ht="20.100000000000001" customHeight="1" x14ac:dyDescent="0.15">
      <c r="B254" s="174"/>
      <c r="E254" s="274"/>
      <c r="F254" s="275"/>
      <c r="G254" s="276"/>
      <c r="H254" s="277"/>
      <c r="I254" s="278"/>
      <c r="J254" s="279" t="s">
        <v>136</v>
      </c>
      <c r="K254" s="280"/>
      <c r="L254" s="280"/>
      <c r="M254" s="280"/>
      <c r="N254" s="281"/>
      <c r="O254" s="2"/>
      <c r="P254" s="38"/>
      <c r="Q254" s="39"/>
      <c r="R254" s="39"/>
      <c r="S254" s="40"/>
      <c r="T254" s="38"/>
      <c r="U254" s="39"/>
      <c r="V254" s="40"/>
      <c r="W254" s="48"/>
      <c r="X254" s="49"/>
      <c r="Y254" s="50"/>
      <c r="Z254" s="174"/>
    </row>
    <row r="255" spans="1:28" ht="20.100000000000001" customHeight="1" x14ac:dyDescent="0.15">
      <c r="B255" s="174"/>
      <c r="E255" s="274"/>
      <c r="F255" s="282"/>
      <c r="G255" s="283"/>
      <c r="H255" s="284"/>
      <c r="I255" s="285"/>
      <c r="J255" s="279" t="s">
        <v>137</v>
      </c>
      <c r="K255" s="280"/>
      <c r="L255" s="280"/>
      <c r="M255" s="280"/>
      <c r="N255" s="281"/>
      <c r="O255" s="2"/>
      <c r="P255" s="38"/>
      <c r="Q255" s="39"/>
      <c r="R255" s="39"/>
      <c r="S255" s="40"/>
      <c r="T255" s="38"/>
      <c r="U255" s="39"/>
      <c r="V255" s="40"/>
      <c r="W255" s="51"/>
      <c r="X255" s="52"/>
      <c r="Y255" s="53"/>
      <c r="Z255" s="174"/>
    </row>
    <row r="256" spans="1:28" ht="20.100000000000001" customHeight="1" x14ac:dyDescent="0.15">
      <c r="A256" s="286">
        <f>IFERROR(IF(AND(TRIM($W256)="",$AB256&lt;&gt;0),1001,0),3)</f>
        <v>0</v>
      </c>
      <c r="B256" s="174"/>
      <c r="E256" s="274"/>
      <c r="F256" s="291">
        <v>100</v>
      </c>
      <c r="G256" s="292" t="s">
        <v>138</v>
      </c>
      <c r="H256" s="293"/>
      <c r="I256" s="293"/>
      <c r="J256" s="279" t="s">
        <v>139</v>
      </c>
      <c r="K256" s="280"/>
      <c r="L256" s="280"/>
      <c r="M256" s="280"/>
      <c r="N256" s="281"/>
      <c r="O256" s="2"/>
      <c r="P256" s="38"/>
      <c r="Q256" s="39"/>
      <c r="R256" s="39"/>
      <c r="S256" s="40"/>
      <c r="T256" s="38"/>
      <c r="U256" s="39"/>
      <c r="V256" s="40"/>
      <c r="W256" s="353"/>
      <c r="X256" s="92"/>
      <c r="Y256" s="93"/>
      <c r="Z256" s="174"/>
      <c r="AB256" s="273">
        <f>COUNTIF($O256:$O256,"○")</f>
        <v>0</v>
      </c>
    </row>
    <row r="257" spans="1:28" ht="20.100000000000001" customHeight="1" x14ac:dyDescent="0.15">
      <c r="A257" s="286">
        <f>IFERROR(IF(AND(TRIM($W257)="",$AB257&lt;&gt;0),1001,0),3)</f>
        <v>0</v>
      </c>
      <c r="B257" s="174"/>
      <c r="E257" s="274"/>
      <c r="F257" s="287">
        <v>110</v>
      </c>
      <c r="G257" s="288" t="s">
        <v>140</v>
      </c>
      <c r="H257" s="289"/>
      <c r="I257" s="290"/>
      <c r="J257" s="279" t="s">
        <v>141</v>
      </c>
      <c r="K257" s="280"/>
      <c r="L257" s="280"/>
      <c r="M257" s="280"/>
      <c r="N257" s="281"/>
      <c r="O257" s="2"/>
      <c r="P257" s="38"/>
      <c r="Q257" s="39"/>
      <c r="R257" s="39"/>
      <c r="S257" s="40"/>
      <c r="T257" s="38"/>
      <c r="U257" s="39"/>
      <c r="V257" s="40"/>
      <c r="W257" s="352"/>
      <c r="X257" s="46"/>
      <c r="Y257" s="47"/>
      <c r="Z257" s="174"/>
      <c r="AB257" s="273">
        <f>COUNTIF($O257:$O262,"○")</f>
        <v>0</v>
      </c>
    </row>
    <row r="258" spans="1:28" ht="20.100000000000001" customHeight="1" x14ac:dyDescent="0.15">
      <c r="B258" s="174"/>
      <c r="E258" s="274"/>
      <c r="F258" s="275"/>
      <c r="G258" s="276"/>
      <c r="H258" s="277"/>
      <c r="I258" s="278"/>
      <c r="J258" s="279" t="s">
        <v>142</v>
      </c>
      <c r="K258" s="280"/>
      <c r="L258" s="280"/>
      <c r="M258" s="280"/>
      <c r="N258" s="281"/>
      <c r="O258" s="2"/>
      <c r="P258" s="38"/>
      <c r="Q258" s="39"/>
      <c r="R258" s="39"/>
      <c r="S258" s="40"/>
      <c r="T258" s="38"/>
      <c r="U258" s="39"/>
      <c r="V258" s="40"/>
      <c r="W258" s="48"/>
      <c r="X258" s="49"/>
      <c r="Y258" s="50"/>
      <c r="Z258" s="174"/>
    </row>
    <row r="259" spans="1:28" ht="20.100000000000001" customHeight="1" x14ac:dyDescent="0.15">
      <c r="B259" s="174"/>
      <c r="E259" s="274"/>
      <c r="F259" s="275"/>
      <c r="G259" s="276"/>
      <c r="H259" s="277"/>
      <c r="I259" s="278"/>
      <c r="J259" s="279" t="s">
        <v>143</v>
      </c>
      <c r="K259" s="280"/>
      <c r="L259" s="280"/>
      <c r="M259" s="280"/>
      <c r="N259" s="281"/>
      <c r="O259" s="2"/>
      <c r="P259" s="38"/>
      <c r="Q259" s="39"/>
      <c r="R259" s="39"/>
      <c r="S259" s="40"/>
      <c r="T259" s="38"/>
      <c r="U259" s="39"/>
      <c r="V259" s="40"/>
      <c r="W259" s="48"/>
      <c r="X259" s="49"/>
      <c r="Y259" s="50"/>
      <c r="Z259" s="174"/>
    </row>
    <row r="260" spans="1:28" ht="20.100000000000001" customHeight="1" x14ac:dyDescent="0.15">
      <c r="B260" s="174"/>
      <c r="E260" s="274"/>
      <c r="F260" s="275"/>
      <c r="G260" s="276"/>
      <c r="H260" s="277"/>
      <c r="I260" s="278"/>
      <c r="J260" s="279" t="s">
        <v>144</v>
      </c>
      <c r="K260" s="280"/>
      <c r="L260" s="280"/>
      <c r="M260" s="280"/>
      <c r="N260" s="281"/>
      <c r="O260" s="2"/>
      <c r="P260" s="38"/>
      <c r="Q260" s="39"/>
      <c r="R260" s="39"/>
      <c r="S260" s="40"/>
      <c r="T260" s="38"/>
      <c r="U260" s="39"/>
      <c r="V260" s="40"/>
      <c r="W260" s="48"/>
      <c r="X260" s="49"/>
      <c r="Y260" s="50"/>
      <c r="Z260" s="174"/>
    </row>
    <row r="261" spans="1:28" ht="20.100000000000001" customHeight="1" x14ac:dyDescent="0.15">
      <c r="B261" s="174"/>
      <c r="E261" s="274"/>
      <c r="F261" s="275"/>
      <c r="G261" s="276"/>
      <c r="H261" s="277"/>
      <c r="I261" s="278"/>
      <c r="J261" s="279" t="s">
        <v>145</v>
      </c>
      <c r="K261" s="280"/>
      <c r="L261" s="280"/>
      <c r="M261" s="280"/>
      <c r="N261" s="281"/>
      <c r="O261" s="2"/>
      <c r="P261" s="38"/>
      <c r="Q261" s="39"/>
      <c r="R261" s="39"/>
      <c r="S261" s="40"/>
      <c r="T261" s="38"/>
      <c r="U261" s="39"/>
      <c r="V261" s="40"/>
      <c r="W261" s="48"/>
      <c r="X261" s="49"/>
      <c r="Y261" s="50"/>
      <c r="Z261" s="174"/>
    </row>
    <row r="262" spans="1:28" ht="20.100000000000001" customHeight="1" x14ac:dyDescent="0.15">
      <c r="B262" s="174"/>
      <c r="E262" s="274"/>
      <c r="F262" s="282"/>
      <c r="G262" s="283"/>
      <c r="H262" s="284"/>
      <c r="I262" s="285"/>
      <c r="J262" s="279" t="s">
        <v>146</v>
      </c>
      <c r="K262" s="280"/>
      <c r="L262" s="280"/>
      <c r="M262" s="280"/>
      <c r="N262" s="281"/>
      <c r="O262" s="2"/>
      <c r="P262" s="38"/>
      <c r="Q262" s="39"/>
      <c r="R262" s="39"/>
      <c r="S262" s="40"/>
      <c r="T262" s="38"/>
      <c r="U262" s="39"/>
      <c r="V262" s="40"/>
      <c r="W262" s="51"/>
      <c r="X262" s="52"/>
      <c r="Y262" s="53"/>
      <c r="Z262" s="174"/>
    </row>
    <row r="263" spans="1:28" ht="20.100000000000001" customHeight="1" x14ac:dyDescent="0.15">
      <c r="A263" s="286">
        <f>IFERROR(IF(AND(TRIM($W263)="",$AB263&lt;&gt;0),1001,0),3)</f>
        <v>0</v>
      </c>
      <c r="B263" s="174"/>
      <c r="E263" s="274"/>
      <c r="F263" s="287">
        <v>120</v>
      </c>
      <c r="G263" s="288" t="s">
        <v>147</v>
      </c>
      <c r="H263" s="289"/>
      <c r="I263" s="290"/>
      <c r="J263" s="279" t="s">
        <v>148</v>
      </c>
      <c r="K263" s="280"/>
      <c r="L263" s="280"/>
      <c r="M263" s="280"/>
      <c r="N263" s="281"/>
      <c r="O263" s="2"/>
      <c r="P263" s="38"/>
      <c r="Q263" s="39"/>
      <c r="R263" s="39"/>
      <c r="S263" s="40"/>
      <c r="T263" s="38"/>
      <c r="U263" s="39"/>
      <c r="V263" s="40"/>
      <c r="W263" s="352"/>
      <c r="X263" s="46"/>
      <c r="Y263" s="47"/>
      <c r="Z263" s="174"/>
      <c r="AB263" s="273">
        <f>COUNTIF($O263:$O267,"○")</f>
        <v>0</v>
      </c>
    </row>
    <row r="264" spans="1:28" ht="20.100000000000001" customHeight="1" x14ac:dyDescent="0.15">
      <c r="B264" s="174"/>
      <c r="E264" s="274"/>
      <c r="F264" s="275"/>
      <c r="G264" s="276"/>
      <c r="H264" s="277"/>
      <c r="I264" s="278"/>
      <c r="J264" s="279" t="s">
        <v>149</v>
      </c>
      <c r="K264" s="280"/>
      <c r="L264" s="280"/>
      <c r="M264" s="280"/>
      <c r="N264" s="281"/>
      <c r="O264" s="2"/>
      <c r="P264" s="38"/>
      <c r="Q264" s="39"/>
      <c r="R264" s="39"/>
      <c r="S264" s="40"/>
      <c r="T264" s="38"/>
      <c r="U264" s="39"/>
      <c r="V264" s="40"/>
      <c r="W264" s="48"/>
      <c r="X264" s="49"/>
      <c r="Y264" s="50"/>
      <c r="Z264" s="174"/>
    </row>
    <row r="265" spans="1:28" ht="20.100000000000001" customHeight="1" x14ac:dyDescent="0.15">
      <c r="B265" s="174"/>
      <c r="E265" s="274"/>
      <c r="F265" s="275"/>
      <c r="G265" s="276"/>
      <c r="H265" s="277"/>
      <c r="I265" s="278"/>
      <c r="J265" s="279" t="s">
        <v>150</v>
      </c>
      <c r="K265" s="280"/>
      <c r="L265" s="280"/>
      <c r="M265" s="280"/>
      <c r="N265" s="281"/>
      <c r="O265" s="2"/>
      <c r="P265" s="38"/>
      <c r="Q265" s="39"/>
      <c r="R265" s="39"/>
      <c r="S265" s="40"/>
      <c r="T265" s="38"/>
      <c r="U265" s="39"/>
      <c r="V265" s="40"/>
      <c r="W265" s="48"/>
      <c r="X265" s="49"/>
      <c r="Y265" s="50"/>
      <c r="Z265" s="174"/>
    </row>
    <row r="266" spans="1:28" ht="20.100000000000001" customHeight="1" x14ac:dyDescent="0.15">
      <c r="B266" s="174"/>
      <c r="E266" s="274"/>
      <c r="F266" s="275"/>
      <c r="G266" s="276"/>
      <c r="H266" s="277"/>
      <c r="I266" s="278"/>
      <c r="J266" s="279" t="s">
        <v>151</v>
      </c>
      <c r="K266" s="280"/>
      <c r="L266" s="280"/>
      <c r="M266" s="280"/>
      <c r="N266" s="281"/>
      <c r="O266" s="2"/>
      <c r="P266" s="38"/>
      <c r="Q266" s="39"/>
      <c r="R266" s="39"/>
      <c r="S266" s="40"/>
      <c r="T266" s="38"/>
      <c r="U266" s="39"/>
      <c r="V266" s="40"/>
      <c r="W266" s="48"/>
      <c r="X266" s="49"/>
      <c r="Y266" s="50"/>
      <c r="Z266" s="174"/>
    </row>
    <row r="267" spans="1:28" ht="20.100000000000001" customHeight="1" x14ac:dyDescent="0.15">
      <c r="B267" s="174"/>
      <c r="E267" s="274"/>
      <c r="F267" s="282"/>
      <c r="G267" s="283"/>
      <c r="H267" s="284"/>
      <c r="I267" s="285"/>
      <c r="J267" s="279" t="s">
        <v>152</v>
      </c>
      <c r="K267" s="280"/>
      <c r="L267" s="280"/>
      <c r="M267" s="280"/>
      <c r="N267" s="281"/>
      <c r="O267" s="2"/>
      <c r="P267" s="38"/>
      <c r="Q267" s="39"/>
      <c r="R267" s="39"/>
      <c r="S267" s="40"/>
      <c r="T267" s="38"/>
      <c r="U267" s="39"/>
      <c r="V267" s="40"/>
      <c r="W267" s="51"/>
      <c r="X267" s="52"/>
      <c r="Y267" s="53"/>
      <c r="Z267" s="174"/>
    </row>
    <row r="268" spans="1:28" ht="20.100000000000001" customHeight="1" x14ac:dyDescent="0.15">
      <c r="A268" s="286">
        <f>IFERROR(IF(AND(TRIM($W268)="",$AB268&lt;&gt;0),1001,0),3)</f>
        <v>0</v>
      </c>
      <c r="B268" s="174"/>
      <c r="E268" s="274"/>
      <c r="F268" s="287">
        <v>130</v>
      </c>
      <c r="G268" s="288" t="s">
        <v>153</v>
      </c>
      <c r="H268" s="289"/>
      <c r="I268" s="290"/>
      <c r="J268" s="279" t="s">
        <v>154</v>
      </c>
      <c r="K268" s="280"/>
      <c r="L268" s="280"/>
      <c r="M268" s="280"/>
      <c r="N268" s="281"/>
      <c r="O268" s="2"/>
      <c r="P268" s="38"/>
      <c r="Q268" s="39"/>
      <c r="R268" s="39"/>
      <c r="S268" s="40"/>
      <c r="T268" s="38"/>
      <c r="U268" s="39"/>
      <c r="V268" s="40"/>
      <c r="W268" s="352"/>
      <c r="X268" s="46"/>
      <c r="Y268" s="47"/>
      <c r="Z268" s="174"/>
      <c r="AB268" s="273">
        <f>COUNTIF($O268:$O272,"○")</f>
        <v>0</v>
      </c>
    </row>
    <row r="269" spans="1:28" ht="20.100000000000001" customHeight="1" x14ac:dyDescent="0.15">
      <c r="B269" s="174"/>
      <c r="E269" s="274"/>
      <c r="F269" s="275"/>
      <c r="G269" s="276"/>
      <c r="H269" s="277"/>
      <c r="I269" s="278"/>
      <c r="J269" s="279" t="s">
        <v>155</v>
      </c>
      <c r="K269" s="280"/>
      <c r="L269" s="280"/>
      <c r="M269" s="280"/>
      <c r="N269" s="281"/>
      <c r="O269" s="2"/>
      <c r="P269" s="38"/>
      <c r="Q269" s="39"/>
      <c r="R269" s="39"/>
      <c r="S269" s="40"/>
      <c r="T269" s="38"/>
      <c r="U269" s="39"/>
      <c r="V269" s="40"/>
      <c r="W269" s="48"/>
      <c r="X269" s="49"/>
      <c r="Y269" s="50"/>
      <c r="Z269" s="174"/>
    </row>
    <row r="270" spans="1:28" ht="20.100000000000001" customHeight="1" x14ac:dyDescent="0.15">
      <c r="B270" s="174"/>
      <c r="E270" s="274"/>
      <c r="F270" s="275"/>
      <c r="G270" s="276"/>
      <c r="H270" s="277"/>
      <c r="I270" s="278"/>
      <c r="J270" s="279" t="s">
        <v>156</v>
      </c>
      <c r="K270" s="280"/>
      <c r="L270" s="280"/>
      <c r="M270" s="280"/>
      <c r="N270" s="281"/>
      <c r="O270" s="2"/>
      <c r="P270" s="38"/>
      <c r="Q270" s="39"/>
      <c r="R270" s="39"/>
      <c r="S270" s="40"/>
      <c r="T270" s="38"/>
      <c r="U270" s="39"/>
      <c r="V270" s="40"/>
      <c r="W270" s="48"/>
      <c r="X270" s="49"/>
      <c r="Y270" s="50"/>
      <c r="Z270" s="174"/>
    </row>
    <row r="271" spans="1:28" ht="20.100000000000001" customHeight="1" x14ac:dyDescent="0.15">
      <c r="B271" s="174"/>
      <c r="E271" s="274"/>
      <c r="F271" s="275"/>
      <c r="G271" s="276"/>
      <c r="H271" s="277"/>
      <c r="I271" s="278"/>
      <c r="J271" s="279" t="s">
        <v>157</v>
      </c>
      <c r="K271" s="280"/>
      <c r="L271" s="280"/>
      <c r="M271" s="280"/>
      <c r="N271" s="281"/>
      <c r="O271" s="2"/>
      <c r="P271" s="38"/>
      <c r="Q271" s="39"/>
      <c r="R271" s="39"/>
      <c r="S271" s="40"/>
      <c r="T271" s="38"/>
      <c r="U271" s="39"/>
      <c r="V271" s="40"/>
      <c r="W271" s="48"/>
      <c r="X271" s="49"/>
      <c r="Y271" s="50"/>
      <c r="Z271" s="174"/>
    </row>
    <row r="272" spans="1:28" ht="20.100000000000001" customHeight="1" x14ac:dyDescent="0.15">
      <c r="B272" s="174"/>
      <c r="E272" s="274"/>
      <c r="F272" s="282"/>
      <c r="G272" s="283"/>
      <c r="H272" s="284"/>
      <c r="I272" s="285"/>
      <c r="J272" s="279" t="s">
        <v>158</v>
      </c>
      <c r="K272" s="280"/>
      <c r="L272" s="280"/>
      <c r="M272" s="280"/>
      <c r="N272" s="281"/>
      <c r="O272" s="2"/>
      <c r="P272" s="38"/>
      <c r="Q272" s="39"/>
      <c r="R272" s="39"/>
      <c r="S272" s="40"/>
      <c r="T272" s="38"/>
      <c r="U272" s="39"/>
      <c r="V272" s="40"/>
      <c r="W272" s="51"/>
      <c r="X272" s="52"/>
      <c r="Y272" s="53"/>
      <c r="Z272" s="174"/>
    </row>
    <row r="273" spans="1:28" ht="20.100000000000001" customHeight="1" x14ac:dyDescent="0.15">
      <c r="A273" s="286">
        <f>IFERROR(IF(AND(TRIM($W273)="",$AB273&lt;&gt;0),1001,0),3)</f>
        <v>0</v>
      </c>
      <c r="B273" s="174"/>
      <c r="E273" s="274"/>
      <c r="F273" s="287">
        <v>140</v>
      </c>
      <c r="G273" s="288" t="s">
        <v>159</v>
      </c>
      <c r="H273" s="289"/>
      <c r="I273" s="290"/>
      <c r="J273" s="279" t="s">
        <v>160</v>
      </c>
      <c r="K273" s="280"/>
      <c r="L273" s="280"/>
      <c r="M273" s="280"/>
      <c r="N273" s="281"/>
      <c r="O273" s="2"/>
      <c r="P273" s="38"/>
      <c r="Q273" s="39"/>
      <c r="R273" s="39"/>
      <c r="S273" s="40"/>
      <c r="T273" s="38"/>
      <c r="U273" s="39"/>
      <c r="V273" s="40"/>
      <c r="W273" s="352"/>
      <c r="X273" s="46"/>
      <c r="Y273" s="47"/>
      <c r="Z273" s="174"/>
      <c r="AB273" s="273">
        <f>COUNTIF($O273:$O276,"○")</f>
        <v>0</v>
      </c>
    </row>
    <row r="274" spans="1:28" ht="20.100000000000001" customHeight="1" x14ac:dyDescent="0.15">
      <c r="B274" s="174"/>
      <c r="E274" s="274"/>
      <c r="F274" s="275"/>
      <c r="G274" s="276"/>
      <c r="H274" s="277"/>
      <c r="I274" s="278"/>
      <c r="J274" s="279" t="s">
        <v>161</v>
      </c>
      <c r="K274" s="280"/>
      <c r="L274" s="280"/>
      <c r="M274" s="280"/>
      <c r="N274" s="281"/>
      <c r="O274" s="2"/>
      <c r="P274" s="38"/>
      <c r="Q274" s="39"/>
      <c r="R274" s="39"/>
      <c r="S274" s="40"/>
      <c r="T274" s="38"/>
      <c r="U274" s="39"/>
      <c r="V274" s="40"/>
      <c r="W274" s="48"/>
      <c r="X274" s="49"/>
      <c r="Y274" s="50"/>
      <c r="Z274" s="174"/>
    </row>
    <row r="275" spans="1:28" ht="20.100000000000001" customHeight="1" x14ac:dyDescent="0.15">
      <c r="B275" s="174"/>
      <c r="E275" s="274"/>
      <c r="F275" s="275"/>
      <c r="G275" s="276"/>
      <c r="H275" s="277"/>
      <c r="I275" s="278"/>
      <c r="J275" s="279" t="s">
        <v>162</v>
      </c>
      <c r="K275" s="280"/>
      <c r="L275" s="280"/>
      <c r="M275" s="280"/>
      <c r="N275" s="281"/>
      <c r="O275" s="2"/>
      <c r="P275" s="38"/>
      <c r="Q275" s="39"/>
      <c r="R275" s="39"/>
      <c r="S275" s="40"/>
      <c r="T275" s="38"/>
      <c r="U275" s="39"/>
      <c r="V275" s="40"/>
      <c r="W275" s="48"/>
      <c r="X275" s="49"/>
      <c r="Y275" s="50"/>
      <c r="Z275" s="174"/>
    </row>
    <row r="276" spans="1:28" ht="20.100000000000001" customHeight="1" x14ac:dyDescent="0.15">
      <c r="B276" s="174"/>
      <c r="E276" s="274"/>
      <c r="F276" s="282"/>
      <c r="G276" s="283"/>
      <c r="H276" s="284"/>
      <c r="I276" s="285"/>
      <c r="J276" s="279" t="s">
        <v>163</v>
      </c>
      <c r="K276" s="280"/>
      <c r="L276" s="280"/>
      <c r="M276" s="280"/>
      <c r="N276" s="281"/>
      <c r="O276" s="2"/>
      <c r="P276" s="38"/>
      <c r="Q276" s="39"/>
      <c r="R276" s="39"/>
      <c r="S276" s="40"/>
      <c r="T276" s="38"/>
      <c r="U276" s="39"/>
      <c r="V276" s="40"/>
      <c r="W276" s="51"/>
      <c r="X276" s="52"/>
      <c r="Y276" s="53"/>
      <c r="Z276" s="174"/>
    </row>
    <row r="277" spans="1:28" ht="20.100000000000001" customHeight="1" x14ac:dyDescent="0.15">
      <c r="A277" s="286">
        <f>IFERROR(IF(AND(TRIM($W277)="",$AB277&lt;&gt;0),1001,0),3)</f>
        <v>0</v>
      </c>
      <c r="B277" s="174"/>
      <c r="E277" s="274"/>
      <c r="F277" s="287">
        <v>150</v>
      </c>
      <c r="G277" s="288" t="s">
        <v>164</v>
      </c>
      <c r="H277" s="289"/>
      <c r="I277" s="290"/>
      <c r="J277" s="279" t="s">
        <v>165</v>
      </c>
      <c r="K277" s="280"/>
      <c r="L277" s="280"/>
      <c r="M277" s="280"/>
      <c r="N277" s="281"/>
      <c r="O277" s="2"/>
      <c r="P277" s="38"/>
      <c r="Q277" s="39"/>
      <c r="R277" s="39"/>
      <c r="S277" s="40"/>
      <c r="T277" s="38"/>
      <c r="U277" s="39"/>
      <c r="V277" s="40"/>
      <c r="W277" s="352"/>
      <c r="X277" s="46"/>
      <c r="Y277" s="47"/>
      <c r="Z277" s="174"/>
      <c r="AB277" s="273">
        <f>COUNTIF($O277:$O283,"○")</f>
        <v>0</v>
      </c>
    </row>
    <row r="278" spans="1:28" ht="20.100000000000001" customHeight="1" x14ac:dyDescent="0.15">
      <c r="B278" s="174"/>
      <c r="E278" s="274"/>
      <c r="F278" s="275"/>
      <c r="G278" s="276"/>
      <c r="H278" s="277"/>
      <c r="I278" s="278"/>
      <c r="J278" s="279" t="s">
        <v>166</v>
      </c>
      <c r="K278" s="280"/>
      <c r="L278" s="280"/>
      <c r="M278" s="280"/>
      <c r="N278" s="281"/>
      <c r="O278" s="2"/>
      <c r="P278" s="38"/>
      <c r="Q278" s="39"/>
      <c r="R278" s="39"/>
      <c r="S278" s="40"/>
      <c r="T278" s="38"/>
      <c r="U278" s="39"/>
      <c r="V278" s="40"/>
      <c r="W278" s="48"/>
      <c r="X278" s="49"/>
      <c r="Y278" s="50"/>
      <c r="Z278" s="174"/>
    </row>
    <row r="279" spans="1:28" ht="20.100000000000001" customHeight="1" x14ac:dyDescent="0.15">
      <c r="B279" s="174"/>
      <c r="E279" s="274"/>
      <c r="F279" s="275"/>
      <c r="G279" s="276"/>
      <c r="H279" s="277"/>
      <c r="I279" s="278"/>
      <c r="J279" s="279" t="s">
        <v>167</v>
      </c>
      <c r="K279" s="280"/>
      <c r="L279" s="280"/>
      <c r="M279" s="280"/>
      <c r="N279" s="281"/>
      <c r="O279" s="2"/>
      <c r="P279" s="38"/>
      <c r="Q279" s="39"/>
      <c r="R279" s="39"/>
      <c r="S279" s="40"/>
      <c r="T279" s="38"/>
      <c r="U279" s="39"/>
      <c r="V279" s="40"/>
      <c r="W279" s="48"/>
      <c r="X279" s="49"/>
      <c r="Y279" s="50"/>
      <c r="Z279" s="174"/>
    </row>
    <row r="280" spans="1:28" ht="20.100000000000001" customHeight="1" x14ac:dyDescent="0.15">
      <c r="B280" s="174"/>
      <c r="E280" s="274"/>
      <c r="F280" s="275"/>
      <c r="G280" s="276"/>
      <c r="H280" s="277"/>
      <c r="I280" s="278"/>
      <c r="J280" s="279" t="s">
        <v>168</v>
      </c>
      <c r="K280" s="280"/>
      <c r="L280" s="280"/>
      <c r="M280" s="280"/>
      <c r="N280" s="281"/>
      <c r="O280" s="2"/>
      <c r="P280" s="38"/>
      <c r="Q280" s="39"/>
      <c r="R280" s="39"/>
      <c r="S280" s="40"/>
      <c r="T280" s="38"/>
      <c r="U280" s="39"/>
      <c r="V280" s="40"/>
      <c r="W280" s="48"/>
      <c r="X280" s="49"/>
      <c r="Y280" s="50"/>
      <c r="Z280" s="174"/>
    </row>
    <row r="281" spans="1:28" ht="20.100000000000001" customHeight="1" x14ac:dyDescent="0.15">
      <c r="B281" s="174"/>
      <c r="E281" s="274"/>
      <c r="F281" s="275"/>
      <c r="G281" s="276"/>
      <c r="H281" s="277"/>
      <c r="I281" s="278"/>
      <c r="J281" s="279" t="s">
        <v>169</v>
      </c>
      <c r="K281" s="280"/>
      <c r="L281" s="280"/>
      <c r="M281" s="280"/>
      <c r="N281" s="281"/>
      <c r="O281" s="2"/>
      <c r="P281" s="38"/>
      <c r="Q281" s="39"/>
      <c r="R281" s="39"/>
      <c r="S281" s="40"/>
      <c r="T281" s="38"/>
      <c r="U281" s="39"/>
      <c r="V281" s="40"/>
      <c r="W281" s="48"/>
      <c r="X281" s="49"/>
      <c r="Y281" s="50"/>
      <c r="Z281" s="174"/>
    </row>
    <row r="282" spans="1:28" ht="20.100000000000001" customHeight="1" x14ac:dyDescent="0.15">
      <c r="B282" s="174"/>
      <c r="E282" s="274"/>
      <c r="F282" s="275"/>
      <c r="G282" s="276"/>
      <c r="H282" s="277"/>
      <c r="I282" s="278"/>
      <c r="J282" s="279" t="s">
        <v>170</v>
      </c>
      <c r="K282" s="280"/>
      <c r="L282" s="280"/>
      <c r="M282" s="280"/>
      <c r="N282" s="281"/>
      <c r="O282" s="2"/>
      <c r="P282" s="38"/>
      <c r="Q282" s="39"/>
      <c r="R282" s="39"/>
      <c r="S282" s="40"/>
      <c r="T282" s="38"/>
      <c r="U282" s="39"/>
      <c r="V282" s="40"/>
      <c r="W282" s="48"/>
      <c r="X282" s="49"/>
      <c r="Y282" s="50"/>
      <c r="Z282" s="174"/>
    </row>
    <row r="283" spans="1:28" ht="20.100000000000001" customHeight="1" x14ac:dyDescent="0.15">
      <c r="B283" s="174"/>
      <c r="E283" s="274"/>
      <c r="F283" s="282"/>
      <c r="G283" s="283"/>
      <c r="H283" s="284"/>
      <c r="I283" s="285"/>
      <c r="J283" s="279" t="s">
        <v>171</v>
      </c>
      <c r="K283" s="280"/>
      <c r="L283" s="280"/>
      <c r="M283" s="280"/>
      <c r="N283" s="281"/>
      <c r="O283" s="2"/>
      <c r="P283" s="38"/>
      <c r="Q283" s="39"/>
      <c r="R283" s="39"/>
      <c r="S283" s="40"/>
      <c r="T283" s="38"/>
      <c r="U283" s="39"/>
      <c r="V283" s="40"/>
      <c r="W283" s="51"/>
      <c r="X283" s="52"/>
      <c r="Y283" s="53"/>
      <c r="Z283" s="174"/>
    </row>
    <row r="284" spans="1:28" ht="20.100000000000001" customHeight="1" x14ac:dyDescent="0.15">
      <c r="A284" s="286">
        <f>IFERROR(IF(AND(TRIM($W284)="",$AB284&lt;&gt;0),1001,0),3)</f>
        <v>0</v>
      </c>
      <c r="B284" s="174"/>
      <c r="E284" s="274"/>
      <c r="F284" s="287">
        <v>160</v>
      </c>
      <c r="G284" s="288" t="s">
        <v>172</v>
      </c>
      <c r="H284" s="289"/>
      <c r="I284" s="290"/>
      <c r="J284" s="279" t="s">
        <v>173</v>
      </c>
      <c r="K284" s="280"/>
      <c r="L284" s="280"/>
      <c r="M284" s="280"/>
      <c r="N284" s="281"/>
      <c r="O284" s="2"/>
      <c r="P284" s="38"/>
      <c r="Q284" s="39"/>
      <c r="R284" s="39"/>
      <c r="S284" s="40"/>
      <c r="T284" s="38"/>
      <c r="U284" s="39"/>
      <c r="V284" s="40"/>
      <c r="W284" s="352"/>
      <c r="X284" s="46"/>
      <c r="Y284" s="47"/>
      <c r="Z284" s="174"/>
      <c r="AB284" s="273">
        <f>COUNTIF($O284:$O287,"○")</f>
        <v>0</v>
      </c>
    </row>
    <row r="285" spans="1:28" ht="20.100000000000001" customHeight="1" x14ac:dyDescent="0.15">
      <c r="B285" s="174"/>
      <c r="E285" s="274"/>
      <c r="F285" s="275"/>
      <c r="G285" s="276"/>
      <c r="H285" s="277"/>
      <c r="I285" s="278"/>
      <c r="J285" s="279" t="s">
        <v>174</v>
      </c>
      <c r="K285" s="280"/>
      <c r="L285" s="280"/>
      <c r="M285" s="280"/>
      <c r="N285" s="281"/>
      <c r="O285" s="2"/>
      <c r="P285" s="38"/>
      <c r="Q285" s="39"/>
      <c r="R285" s="39"/>
      <c r="S285" s="40"/>
      <c r="T285" s="38"/>
      <c r="U285" s="39"/>
      <c r="V285" s="40"/>
      <c r="W285" s="48"/>
      <c r="X285" s="49"/>
      <c r="Y285" s="50"/>
      <c r="Z285" s="174"/>
    </row>
    <row r="286" spans="1:28" ht="20.100000000000001" customHeight="1" x14ac:dyDescent="0.15">
      <c r="B286" s="174"/>
      <c r="E286" s="274"/>
      <c r="F286" s="275"/>
      <c r="G286" s="276"/>
      <c r="H286" s="277"/>
      <c r="I286" s="278"/>
      <c r="J286" s="279" t="s">
        <v>175</v>
      </c>
      <c r="K286" s="280"/>
      <c r="L286" s="280"/>
      <c r="M286" s="280"/>
      <c r="N286" s="281"/>
      <c r="O286" s="2"/>
      <c r="P286" s="38"/>
      <c r="Q286" s="39"/>
      <c r="R286" s="39"/>
      <c r="S286" s="40"/>
      <c r="T286" s="38"/>
      <c r="U286" s="39"/>
      <c r="V286" s="40"/>
      <c r="W286" s="48"/>
      <c r="X286" s="49"/>
      <c r="Y286" s="50"/>
      <c r="Z286" s="174"/>
    </row>
    <row r="287" spans="1:28" ht="20.100000000000001" customHeight="1" x14ac:dyDescent="0.15">
      <c r="B287" s="174"/>
      <c r="E287" s="274"/>
      <c r="F287" s="282"/>
      <c r="G287" s="283"/>
      <c r="H287" s="284"/>
      <c r="I287" s="285"/>
      <c r="J287" s="279" t="s">
        <v>176</v>
      </c>
      <c r="K287" s="280"/>
      <c r="L287" s="280"/>
      <c r="M287" s="280"/>
      <c r="N287" s="281"/>
      <c r="O287" s="2"/>
      <c r="P287" s="38"/>
      <c r="Q287" s="39"/>
      <c r="R287" s="39"/>
      <c r="S287" s="40"/>
      <c r="T287" s="38"/>
      <c r="U287" s="39"/>
      <c r="V287" s="40"/>
      <c r="W287" s="51"/>
      <c r="X287" s="52"/>
      <c r="Y287" s="53"/>
      <c r="Z287" s="174"/>
    </row>
    <row r="288" spans="1:28" ht="20.100000000000001" customHeight="1" x14ac:dyDescent="0.15">
      <c r="A288" s="286">
        <f>IFERROR(IF(AND(TRIM($W288)="",$AB288&lt;&gt;0),1001,0),3)</f>
        <v>0</v>
      </c>
      <c r="B288" s="174"/>
      <c r="E288" s="274"/>
      <c r="F288" s="287">
        <v>170</v>
      </c>
      <c r="G288" s="288" t="s">
        <v>177</v>
      </c>
      <c r="H288" s="289"/>
      <c r="I288" s="290"/>
      <c r="J288" s="279" t="s">
        <v>178</v>
      </c>
      <c r="K288" s="280"/>
      <c r="L288" s="280"/>
      <c r="M288" s="280"/>
      <c r="N288" s="281"/>
      <c r="O288" s="2"/>
      <c r="P288" s="38"/>
      <c r="Q288" s="39"/>
      <c r="R288" s="39"/>
      <c r="S288" s="40"/>
      <c r="T288" s="38"/>
      <c r="U288" s="39"/>
      <c r="V288" s="40"/>
      <c r="W288" s="352"/>
      <c r="X288" s="46"/>
      <c r="Y288" s="47"/>
      <c r="Z288" s="174"/>
      <c r="AB288" s="273">
        <f>COUNTIF($O288:$O294,"○")</f>
        <v>0</v>
      </c>
    </row>
    <row r="289" spans="1:28" ht="20.100000000000001" customHeight="1" x14ac:dyDescent="0.15">
      <c r="B289" s="174"/>
      <c r="E289" s="274"/>
      <c r="F289" s="275"/>
      <c r="G289" s="276"/>
      <c r="H289" s="277"/>
      <c r="I289" s="278"/>
      <c r="J289" s="279" t="s">
        <v>179</v>
      </c>
      <c r="K289" s="280"/>
      <c r="L289" s="280"/>
      <c r="M289" s="280"/>
      <c r="N289" s="281"/>
      <c r="O289" s="2"/>
      <c r="P289" s="38"/>
      <c r="Q289" s="39"/>
      <c r="R289" s="39"/>
      <c r="S289" s="40"/>
      <c r="T289" s="38"/>
      <c r="U289" s="39"/>
      <c r="V289" s="40"/>
      <c r="W289" s="48"/>
      <c r="X289" s="49"/>
      <c r="Y289" s="50"/>
      <c r="Z289" s="174"/>
    </row>
    <row r="290" spans="1:28" ht="20.100000000000001" customHeight="1" x14ac:dyDescent="0.15">
      <c r="B290" s="174"/>
      <c r="E290" s="274"/>
      <c r="F290" s="275"/>
      <c r="G290" s="276"/>
      <c r="H290" s="277"/>
      <c r="I290" s="278"/>
      <c r="J290" s="279" t="s">
        <v>180</v>
      </c>
      <c r="K290" s="280"/>
      <c r="L290" s="280"/>
      <c r="M290" s="280"/>
      <c r="N290" s="281"/>
      <c r="O290" s="2"/>
      <c r="P290" s="38"/>
      <c r="Q290" s="39"/>
      <c r="R290" s="39"/>
      <c r="S290" s="40"/>
      <c r="T290" s="38"/>
      <c r="U290" s="39"/>
      <c r="V290" s="40"/>
      <c r="W290" s="48"/>
      <c r="X290" s="49"/>
      <c r="Y290" s="50"/>
      <c r="Z290" s="174"/>
    </row>
    <row r="291" spans="1:28" ht="20.100000000000001" customHeight="1" x14ac:dyDescent="0.15">
      <c r="B291" s="174"/>
      <c r="E291" s="274"/>
      <c r="F291" s="275"/>
      <c r="G291" s="276"/>
      <c r="H291" s="277"/>
      <c r="I291" s="278"/>
      <c r="J291" s="279" t="s">
        <v>181</v>
      </c>
      <c r="K291" s="280"/>
      <c r="L291" s="280"/>
      <c r="M291" s="280"/>
      <c r="N291" s="281"/>
      <c r="O291" s="2"/>
      <c r="P291" s="38"/>
      <c r="Q291" s="39"/>
      <c r="R291" s="39"/>
      <c r="S291" s="40"/>
      <c r="T291" s="38"/>
      <c r="U291" s="39"/>
      <c r="V291" s="40"/>
      <c r="W291" s="48"/>
      <c r="X291" s="49"/>
      <c r="Y291" s="50"/>
      <c r="Z291" s="174"/>
    </row>
    <row r="292" spans="1:28" ht="20.100000000000001" customHeight="1" x14ac:dyDescent="0.15">
      <c r="B292" s="174"/>
      <c r="E292" s="274"/>
      <c r="F292" s="275"/>
      <c r="G292" s="276"/>
      <c r="H292" s="277"/>
      <c r="I292" s="278"/>
      <c r="J292" s="279" t="s">
        <v>182</v>
      </c>
      <c r="K292" s="280"/>
      <c r="L292" s="280"/>
      <c r="M292" s="280"/>
      <c r="N292" s="281"/>
      <c r="O292" s="2"/>
      <c r="P292" s="38"/>
      <c r="Q292" s="39"/>
      <c r="R292" s="39"/>
      <c r="S292" s="40"/>
      <c r="T292" s="38"/>
      <c r="U292" s="39"/>
      <c r="V292" s="40"/>
      <c r="W292" s="48"/>
      <c r="X292" s="49"/>
      <c r="Y292" s="50"/>
      <c r="Z292" s="174"/>
    </row>
    <row r="293" spans="1:28" ht="20.100000000000001" customHeight="1" x14ac:dyDescent="0.15">
      <c r="B293" s="174"/>
      <c r="E293" s="274"/>
      <c r="F293" s="275"/>
      <c r="G293" s="276"/>
      <c r="H293" s="277"/>
      <c r="I293" s="278"/>
      <c r="J293" s="279" t="s">
        <v>183</v>
      </c>
      <c r="K293" s="280"/>
      <c r="L293" s="280"/>
      <c r="M293" s="280"/>
      <c r="N293" s="281"/>
      <c r="O293" s="2"/>
      <c r="P293" s="38"/>
      <c r="Q293" s="39"/>
      <c r="R293" s="39"/>
      <c r="S293" s="40"/>
      <c r="T293" s="38"/>
      <c r="U293" s="39"/>
      <c r="V293" s="40"/>
      <c r="W293" s="48"/>
      <c r="X293" s="49"/>
      <c r="Y293" s="50"/>
      <c r="Z293" s="174"/>
    </row>
    <row r="294" spans="1:28" ht="20.100000000000001" customHeight="1" x14ac:dyDescent="0.15">
      <c r="B294" s="174"/>
      <c r="E294" s="274"/>
      <c r="F294" s="282"/>
      <c r="G294" s="283"/>
      <c r="H294" s="284"/>
      <c r="I294" s="285"/>
      <c r="J294" s="279" t="s">
        <v>184</v>
      </c>
      <c r="K294" s="280"/>
      <c r="L294" s="280"/>
      <c r="M294" s="280"/>
      <c r="N294" s="281"/>
      <c r="O294" s="2"/>
      <c r="P294" s="38"/>
      <c r="Q294" s="39"/>
      <c r="R294" s="39"/>
      <c r="S294" s="40"/>
      <c r="T294" s="38"/>
      <c r="U294" s="39"/>
      <c r="V294" s="40"/>
      <c r="W294" s="51"/>
      <c r="X294" s="52"/>
      <c r="Y294" s="53"/>
      <c r="Z294" s="174"/>
    </row>
    <row r="295" spans="1:28" ht="20.100000000000001" customHeight="1" x14ac:dyDescent="0.15">
      <c r="A295" s="286">
        <f>IFERROR(IF(AND(TRIM($W295)="",$AB295&lt;&gt;0),1001,0),3)</f>
        <v>0</v>
      </c>
      <c r="B295" s="174"/>
      <c r="E295" s="274"/>
      <c r="F295" s="287">
        <v>180</v>
      </c>
      <c r="G295" s="288" t="s">
        <v>185</v>
      </c>
      <c r="H295" s="289"/>
      <c r="I295" s="290"/>
      <c r="J295" s="279" t="s">
        <v>186</v>
      </c>
      <c r="K295" s="280"/>
      <c r="L295" s="280"/>
      <c r="M295" s="280"/>
      <c r="N295" s="281"/>
      <c r="O295" s="2"/>
      <c r="P295" s="38"/>
      <c r="Q295" s="39"/>
      <c r="R295" s="39"/>
      <c r="S295" s="40"/>
      <c r="T295" s="38"/>
      <c r="U295" s="39"/>
      <c r="V295" s="40"/>
      <c r="W295" s="352"/>
      <c r="X295" s="46"/>
      <c r="Y295" s="47"/>
      <c r="Z295" s="174"/>
      <c r="AB295" s="273">
        <f>COUNTIF($O295:$O297,"○")</f>
        <v>0</v>
      </c>
    </row>
    <row r="296" spans="1:28" ht="20.100000000000001" customHeight="1" x14ac:dyDescent="0.15">
      <c r="B296" s="174"/>
      <c r="E296" s="274"/>
      <c r="F296" s="275"/>
      <c r="G296" s="276"/>
      <c r="H296" s="277"/>
      <c r="I296" s="278"/>
      <c r="J296" s="279" t="s">
        <v>187</v>
      </c>
      <c r="K296" s="280"/>
      <c r="L296" s="280"/>
      <c r="M296" s="280"/>
      <c r="N296" s="281"/>
      <c r="O296" s="2"/>
      <c r="P296" s="38"/>
      <c r="Q296" s="39"/>
      <c r="R296" s="39"/>
      <c r="S296" s="40"/>
      <c r="T296" s="38"/>
      <c r="U296" s="39"/>
      <c r="V296" s="40"/>
      <c r="W296" s="48"/>
      <c r="X296" s="49"/>
      <c r="Y296" s="50"/>
      <c r="Z296" s="174"/>
    </row>
    <row r="297" spans="1:28" ht="20.100000000000001" customHeight="1" x14ac:dyDescent="0.15">
      <c r="B297" s="174"/>
      <c r="E297" s="274"/>
      <c r="F297" s="282"/>
      <c r="G297" s="283"/>
      <c r="H297" s="284"/>
      <c r="I297" s="285"/>
      <c r="J297" s="279" t="s">
        <v>188</v>
      </c>
      <c r="K297" s="280"/>
      <c r="L297" s="280"/>
      <c r="M297" s="280"/>
      <c r="N297" s="281"/>
      <c r="O297" s="2"/>
      <c r="P297" s="38"/>
      <c r="Q297" s="39"/>
      <c r="R297" s="39"/>
      <c r="S297" s="40"/>
      <c r="T297" s="38"/>
      <c r="U297" s="39"/>
      <c r="V297" s="40"/>
      <c r="W297" s="51"/>
      <c r="X297" s="52"/>
      <c r="Y297" s="53"/>
      <c r="Z297" s="174"/>
    </row>
    <row r="298" spans="1:28" ht="20.100000000000001" customHeight="1" x14ac:dyDescent="0.15">
      <c r="A298" s="286">
        <f>IFERROR(IF(AND(TRIM($W298)="",$AB298&lt;&gt;0),1001,0),3)</f>
        <v>0</v>
      </c>
      <c r="B298" s="174"/>
      <c r="E298" s="274"/>
      <c r="F298" s="287">
        <v>190</v>
      </c>
      <c r="G298" s="288" t="s">
        <v>189</v>
      </c>
      <c r="H298" s="289"/>
      <c r="I298" s="290"/>
      <c r="J298" s="279" t="s">
        <v>190</v>
      </c>
      <c r="K298" s="280"/>
      <c r="L298" s="280"/>
      <c r="M298" s="280"/>
      <c r="N298" s="281"/>
      <c r="O298" s="2"/>
      <c r="P298" s="38"/>
      <c r="Q298" s="39"/>
      <c r="R298" s="39"/>
      <c r="S298" s="40"/>
      <c r="T298" s="38"/>
      <c r="U298" s="39"/>
      <c r="V298" s="40"/>
      <c r="W298" s="352"/>
      <c r="X298" s="46"/>
      <c r="Y298" s="47"/>
      <c r="Z298" s="174"/>
      <c r="AB298" s="273">
        <f>COUNTIF($O298:$O303,"○")</f>
        <v>0</v>
      </c>
    </row>
    <row r="299" spans="1:28" ht="20.100000000000001" customHeight="1" x14ac:dyDescent="0.15">
      <c r="B299" s="174"/>
      <c r="E299" s="274"/>
      <c r="F299" s="275"/>
      <c r="G299" s="276"/>
      <c r="H299" s="277"/>
      <c r="I299" s="278"/>
      <c r="J299" s="279" t="s">
        <v>191</v>
      </c>
      <c r="K299" s="280"/>
      <c r="L299" s="280"/>
      <c r="M299" s="280"/>
      <c r="N299" s="281"/>
      <c r="O299" s="2"/>
      <c r="P299" s="38"/>
      <c r="Q299" s="39"/>
      <c r="R299" s="39"/>
      <c r="S299" s="40"/>
      <c r="T299" s="38"/>
      <c r="U299" s="39"/>
      <c r="V299" s="40"/>
      <c r="W299" s="48"/>
      <c r="X299" s="49"/>
      <c r="Y299" s="50"/>
      <c r="Z299" s="174"/>
    </row>
    <row r="300" spans="1:28" ht="20.100000000000001" customHeight="1" x14ac:dyDescent="0.15">
      <c r="B300" s="174"/>
      <c r="E300" s="274"/>
      <c r="F300" s="275"/>
      <c r="G300" s="276"/>
      <c r="H300" s="277"/>
      <c r="I300" s="278"/>
      <c r="J300" s="279" t="s">
        <v>192</v>
      </c>
      <c r="K300" s="280"/>
      <c r="L300" s="280"/>
      <c r="M300" s="280"/>
      <c r="N300" s="281"/>
      <c r="O300" s="2"/>
      <c r="P300" s="38"/>
      <c r="Q300" s="39"/>
      <c r="R300" s="39"/>
      <c r="S300" s="40"/>
      <c r="T300" s="38"/>
      <c r="U300" s="39"/>
      <c r="V300" s="40"/>
      <c r="W300" s="48"/>
      <c r="X300" s="49"/>
      <c r="Y300" s="50"/>
      <c r="Z300" s="174"/>
    </row>
    <row r="301" spans="1:28" ht="20.100000000000001" customHeight="1" x14ac:dyDescent="0.15">
      <c r="B301" s="174"/>
      <c r="E301" s="274"/>
      <c r="F301" s="275"/>
      <c r="G301" s="276"/>
      <c r="H301" s="277"/>
      <c r="I301" s="278"/>
      <c r="J301" s="279" t="s">
        <v>193</v>
      </c>
      <c r="K301" s="280"/>
      <c r="L301" s="280"/>
      <c r="M301" s="280"/>
      <c r="N301" s="281"/>
      <c r="O301" s="2"/>
      <c r="P301" s="38"/>
      <c r="Q301" s="39"/>
      <c r="R301" s="39"/>
      <c r="S301" s="40"/>
      <c r="T301" s="38"/>
      <c r="U301" s="39"/>
      <c r="V301" s="40"/>
      <c r="W301" s="48"/>
      <c r="X301" s="49"/>
      <c r="Y301" s="50"/>
      <c r="Z301" s="174"/>
    </row>
    <row r="302" spans="1:28" ht="20.100000000000001" customHeight="1" x14ac:dyDescent="0.15">
      <c r="B302" s="174"/>
      <c r="E302" s="274"/>
      <c r="F302" s="275"/>
      <c r="G302" s="276"/>
      <c r="H302" s="277"/>
      <c r="I302" s="278"/>
      <c r="J302" s="279" t="s">
        <v>194</v>
      </c>
      <c r="K302" s="280"/>
      <c r="L302" s="280"/>
      <c r="M302" s="280"/>
      <c r="N302" s="281"/>
      <c r="O302" s="2"/>
      <c r="P302" s="38"/>
      <c r="Q302" s="39"/>
      <c r="R302" s="39"/>
      <c r="S302" s="40"/>
      <c r="T302" s="38"/>
      <c r="U302" s="39"/>
      <c r="V302" s="40"/>
      <c r="W302" s="48"/>
      <c r="X302" s="49"/>
      <c r="Y302" s="50"/>
      <c r="Z302" s="174"/>
    </row>
    <row r="303" spans="1:28" ht="20.100000000000001" customHeight="1" x14ac:dyDescent="0.15">
      <c r="B303" s="174"/>
      <c r="E303" s="274"/>
      <c r="F303" s="282"/>
      <c r="G303" s="283"/>
      <c r="H303" s="284"/>
      <c r="I303" s="285"/>
      <c r="J303" s="279" t="s">
        <v>195</v>
      </c>
      <c r="K303" s="280"/>
      <c r="L303" s="280"/>
      <c r="M303" s="280"/>
      <c r="N303" s="281"/>
      <c r="O303" s="2"/>
      <c r="P303" s="38"/>
      <c r="Q303" s="39"/>
      <c r="R303" s="39"/>
      <c r="S303" s="40"/>
      <c r="T303" s="38"/>
      <c r="U303" s="39"/>
      <c r="V303" s="40"/>
      <c r="W303" s="51"/>
      <c r="X303" s="52"/>
      <c r="Y303" s="53"/>
      <c r="Z303" s="174"/>
    </row>
    <row r="304" spans="1:28" ht="20.100000000000001" customHeight="1" x14ac:dyDescent="0.15">
      <c r="A304" s="286">
        <f>IFERROR(IF(AND(TRIM($W304)="",$AB304&lt;&gt;0),1001,0),3)</f>
        <v>0</v>
      </c>
      <c r="B304" s="174"/>
      <c r="E304" s="274"/>
      <c r="F304" s="287">
        <v>200</v>
      </c>
      <c r="G304" s="288" t="s">
        <v>196</v>
      </c>
      <c r="H304" s="289"/>
      <c r="I304" s="290"/>
      <c r="J304" s="279" t="s">
        <v>197</v>
      </c>
      <c r="K304" s="280"/>
      <c r="L304" s="280"/>
      <c r="M304" s="280"/>
      <c r="N304" s="281"/>
      <c r="O304" s="2"/>
      <c r="P304" s="38"/>
      <c r="Q304" s="39"/>
      <c r="R304" s="39"/>
      <c r="S304" s="40"/>
      <c r="T304" s="38"/>
      <c r="U304" s="39"/>
      <c r="V304" s="40"/>
      <c r="W304" s="352"/>
      <c r="X304" s="46"/>
      <c r="Y304" s="47"/>
      <c r="Z304" s="174"/>
      <c r="AB304" s="273">
        <f>COUNTIF($O304:$O307,"○")</f>
        <v>0</v>
      </c>
    </row>
    <row r="305" spans="1:28" ht="20.100000000000001" customHeight="1" x14ac:dyDescent="0.15">
      <c r="B305" s="174"/>
      <c r="E305" s="274"/>
      <c r="F305" s="275"/>
      <c r="G305" s="276"/>
      <c r="H305" s="277"/>
      <c r="I305" s="278"/>
      <c r="J305" s="279" t="s">
        <v>198</v>
      </c>
      <c r="K305" s="280"/>
      <c r="L305" s="280"/>
      <c r="M305" s="280"/>
      <c r="N305" s="281"/>
      <c r="O305" s="2"/>
      <c r="P305" s="38"/>
      <c r="Q305" s="39"/>
      <c r="R305" s="39"/>
      <c r="S305" s="40"/>
      <c r="T305" s="38"/>
      <c r="U305" s="39"/>
      <c r="V305" s="40"/>
      <c r="W305" s="48"/>
      <c r="X305" s="49"/>
      <c r="Y305" s="50"/>
      <c r="Z305" s="174"/>
    </row>
    <row r="306" spans="1:28" ht="20.100000000000001" customHeight="1" x14ac:dyDescent="0.15">
      <c r="B306" s="174"/>
      <c r="E306" s="274"/>
      <c r="F306" s="275"/>
      <c r="G306" s="276"/>
      <c r="H306" s="277"/>
      <c r="I306" s="278"/>
      <c r="J306" s="279" t="s">
        <v>199</v>
      </c>
      <c r="K306" s="280"/>
      <c r="L306" s="280"/>
      <c r="M306" s="280"/>
      <c r="N306" s="281"/>
      <c r="O306" s="2"/>
      <c r="P306" s="38"/>
      <c r="Q306" s="39"/>
      <c r="R306" s="39"/>
      <c r="S306" s="40"/>
      <c r="T306" s="38"/>
      <c r="U306" s="39"/>
      <c r="V306" s="40"/>
      <c r="W306" s="48"/>
      <c r="X306" s="49"/>
      <c r="Y306" s="50"/>
      <c r="Z306" s="174"/>
    </row>
    <row r="307" spans="1:28" ht="20.100000000000001" customHeight="1" x14ac:dyDescent="0.15">
      <c r="B307" s="174"/>
      <c r="E307" s="274"/>
      <c r="F307" s="282"/>
      <c r="G307" s="283"/>
      <c r="H307" s="284"/>
      <c r="I307" s="285"/>
      <c r="J307" s="279" t="s">
        <v>200</v>
      </c>
      <c r="K307" s="280"/>
      <c r="L307" s="280"/>
      <c r="M307" s="280"/>
      <c r="N307" s="281"/>
      <c r="O307" s="2"/>
      <c r="P307" s="38"/>
      <c r="Q307" s="39"/>
      <c r="R307" s="39"/>
      <c r="S307" s="40"/>
      <c r="T307" s="38"/>
      <c r="U307" s="39"/>
      <c r="V307" s="40"/>
      <c r="W307" s="51"/>
      <c r="X307" s="52"/>
      <c r="Y307" s="53"/>
      <c r="Z307" s="174"/>
    </row>
    <row r="308" spans="1:28" ht="20.100000000000001" customHeight="1" x14ac:dyDescent="0.15">
      <c r="A308" s="286">
        <f>IFERROR(IF(AND(TRIM($W308)="",$AB308&lt;&gt;0),1001,0),3)</f>
        <v>0</v>
      </c>
      <c r="B308" s="174"/>
      <c r="E308" s="274"/>
      <c r="F308" s="287">
        <v>210</v>
      </c>
      <c r="G308" s="288" t="s">
        <v>201</v>
      </c>
      <c r="H308" s="289"/>
      <c r="I308" s="290"/>
      <c r="J308" s="279" t="s">
        <v>202</v>
      </c>
      <c r="K308" s="280"/>
      <c r="L308" s="280"/>
      <c r="M308" s="280"/>
      <c r="N308" s="281"/>
      <c r="O308" s="2"/>
      <c r="P308" s="38"/>
      <c r="Q308" s="39"/>
      <c r="R308" s="39"/>
      <c r="S308" s="40"/>
      <c r="T308" s="38"/>
      <c r="U308" s="39"/>
      <c r="V308" s="40"/>
      <c r="W308" s="352"/>
      <c r="X308" s="46"/>
      <c r="Y308" s="47"/>
      <c r="Z308" s="174"/>
      <c r="AB308" s="273">
        <f>COUNTIF($O308:$O311,"○")</f>
        <v>0</v>
      </c>
    </row>
    <row r="309" spans="1:28" ht="20.100000000000001" customHeight="1" x14ac:dyDescent="0.15">
      <c r="B309" s="174"/>
      <c r="E309" s="274"/>
      <c r="F309" s="275"/>
      <c r="G309" s="276"/>
      <c r="H309" s="277"/>
      <c r="I309" s="278"/>
      <c r="J309" s="279" t="s">
        <v>203</v>
      </c>
      <c r="K309" s="280"/>
      <c r="L309" s="280"/>
      <c r="M309" s="280"/>
      <c r="N309" s="281"/>
      <c r="O309" s="2"/>
      <c r="P309" s="38"/>
      <c r="Q309" s="39"/>
      <c r="R309" s="39"/>
      <c r="S309" s="40"/>
      <c r="T309" s="38"/>
      <c r="U309" s="39"/>
      <c r="V309" s="40"/>
      <c r="W309" s="48"/>
      <c r="X309" s="49"/>
      <c r="Y309" s="50"/>
      <c r="Z309" s="174"/>
    </row>
    <row r="310" spans="1:28" ht="20.100000000000001" customHeight="1" x14ac:dyDescent="0.15">
      <c r="B310" s="174"/>
      <c r="E310" s="274"/>
      <c r="F310" s="275"/>
      <c r="G310" s="276"/>
      <c r="H310" s="277"/>
      <c r="I310" s="278"/>
      <c r="J310" s="279" t="s">
        <v>204</v>
      </c>
      <c r="K310" s="280"/>
      <c r="L310" s="280"/>
      <c r="M310" s="280"/>
      <c r="N310" s="281"/>
      <c r="O310" s="2"/>
      <c r="P310" s="38"/>
      <c r="Q310" s="39"/>
      <c r="R310" s="39"/>
      <c r="S310" s="40"/>
      <c r="T310" s="38"/>
      <c r="U310" s="39"/>
      <c r="V310" s="40"/>
      <c r="W310" s="48"/>
      <c r="X310" s="49"/>
      <c r="Y310" s="50"/>
      <c r="Z310" s="174"/>
    </row>
    <row r="311" spans="1:28" ht="20.100000000000001" customHeight="1" x14ac:dyDescent="0.15">
      <c r="B311" s="174"/>
      <c r="E311" s="274"/>
      <c r="F311" s="282"/>
      <c r="G311" s="283"/>
      <c r="H311" s="284"/>
      <c r="I311" s="285"/>
      <c r="J311" s="279" t="s">
        <v>205</v>
      </c>
      <c r="K311" s="280"/>
      <c r="L311" s="280"/>
      <c r="M311" s="280"/>
      <c r="N311" s="281"/>
      <c r="O311" s="2"/>
      <c r="P311" s="38"/>
      <c r="Q311" s="39"/>
      <c r="R311" s="39"/>
      <c r="S311" s="40"/>
      <c r="T311" s="38"/>
      <c r="U311" s="39"/>
      <c r="V311" s="40"/>
      <c r="W311" s="51"/>
      <c r="X311" s="52"/>
      <c r="Y311" s="53"/>
      <c r="Z311" s="174"/>
    </row>
    <row r="312" spans="1:28" ht="20.100000000000001" customHeight="1" x14ac:dyDescent="0.15">
      <c r="A312" s="286">
        <f>IFERROR(IF(AND(TRIM($W312)="",$AB312&lt;&gt;0),1001,0),3)</f>
        <v>0</v>
      </c>
      <c r="B312" s="174"/>
      <c r="E312" s="274"/>
      <c r="F312" s="287">
        <v>220</v>
      </c>
      <c r="G312" s="288" t="s">
        <v>206</v>
      </c>
      <c r="H312" s="289"/>
      <c r="I312" s="290"/>
      <c r="J312" s="279" t="s">
        <v>207</v>
      </c>
      <c r="K312" s="280"/>
      <c r="L312" s="280"/>
      <c r="M312" s="280"/>
      <c r="N312" s="281"/>
      <c r="O312" s="2"/>
      <c r="P312" s="38"/>
      <c r="Q312" s="39"/>
      <c r="R312" s="39"/>
      <c r="S312" s="40"/>
      <c r="T312" s="38"/>
      <c r="U312" s="39"/>
      <c r="V312" s="40"/>
      <c r="W312" s="352"/>
      <c r="X312" s="46"/>
      <c r="Y312" s="47"/>
      <c r="Z312" s="174"/>
      <c r="AB312" s="273">
        <f>COUNTIF($O312:$O317,"○")</f>
        <v>0</v>
      </c>
    </row>
    <row r="313" spans="1:28" ht="20.100000000000001" customHeight="1" x14ac:dyDescent="0.15">
      <c r="B313" s="174"/>
      <c r="E313" s="274"/>
      <c r="F313" s="275"/>
      <c r="G313" s="276"/>
      <c r="H313" s="277"/>
      <c r="I313" s="278"/>
      <c r="J313" s="279" t="s">
        <v>208</v>
      </c>
      <c r="K313" s="280"/>
      <c r="L313" s="280"/>
      <c r="M313" s="280"/>
      <c r="N313" s="281"/>
      <c r="O313" s="2"/>
      <c r="P313" s="38"/>
      <c r="Q313" s="39"/>
      <c r="R313" s="39"/>
      <c r="S313" s="40"/>
      <c r="T313" s="38"/>
      <c r="U313" s="39"/>
      <c r="V313" s="40"/>
      <c r="W313" s="48"/>
      <c r="X313" s="49"/>
      <c r="Y313" s="50"/>
      <c r="Z313" s="174"/>
    </row>
    <row r="314" spans="1:28" ht="20.100000000000001" customHeight="1" x14ac:dyDescent="0.15">
      <c r="B314" s="174"/>
      <c r="E314" s="274"/>
      <c r="F314" s="275"/>
      <c r="G314" s="276"/>
      <c r="H314" s="277"/>
      <c r="I314" s="278"/>
      <c r="J314" s="279" t="s">
        <v>209</v>
      </c>
      <c r="K314" s="280"/>
      <c r="L314" s="280"/>
      <c r="M314" s="280"/>
      <c r="N314" s="281"/>
      <c r="O314" s="2"/>
      <c r="P314" s="38"/>
      <c r="Q314" s="39"/>
      <c r="R314" s="39"/>
      <c r="S314" s="40"/>
      <c r="T314" s="38"/>
      <c r="U314" s="39"/>
      <c r="V314" s="40"/>
      <c r="W314" s="48"/>
      <c r="X314" s="49"/>
      <c r="Y314" s="50"/>
      <c r="Z314" s="174"/>
    </row>
    <row r="315" spans="1:28" ht="20.100000000000001" customHeight="1" x14ac:dyDescent="0.15">
      <c r="B315" s="174"/>
      <c r="E315" s="274"/>
      <c r="F315" s="275"/>
      <c r="G315" s="276"/>
      <c r="H315" s="277"/>
      <c r="I315" s="278"/>
      <c r="J315" s="279" t="s">
        <v>210</v>
      </c>
      <c r="K315" s="280"/>
      <c r="L315" s="280"/>
      <c r="M315" s="280"/>
      <c r="N315" s="281"/>
      <c r="O315" s="2"/>
      <c r="P315" s="38"/>
      <c r="Q315" s="39"/>
      <c r="R315" s="39"/>
      <c r="S315" s="40"/>
      <c r="T315" s="38"/>
      <c r="U315" s="39"/>
      <c r="V315" s="40"/>
      <c r="W315" s="48"/>
      <c r="X315" s="49"/>
      <c r="Y315" s="50"/>
      <c r="Z315" s="174"/>
    </row>
    <row r="316" spans="1:28" ht="20.100000000000001" customHeight="1" x14ac:dyDescent="0.15">
      <c r="B316" s="174"/>
      <c r="E316" s="274"/>
      <c r="F316" s="275"/>
      <c r="G316" s="276"/>
      <c r="H316" s="277"/>
      <c r="I316" s="278"/>
      <c r="J316" s="279" t="s">
        <v>211</v>
      </c>
      <c r="K316" s="280"/>
      <c r="L316" s="280"/>
      <c r="M316" s="280"/>
      <c r="N316" s="281"/>
      <c r="O316" s="2"/>
      <c r="P316" s="38"/>
      <c r="Q316" s="39"/>
      <c r="R316" s="39"/>
      <c r="S316" s="40"/>
      <c r="T316" s="38"/>
      <c r="U316" s="39"/>
      <c r="V316" s="40"/>
      <c r="W316" s="48"/>
      <c r="X316" s="49"/>
      <c r="Y316" s="50"/>
      <c r="Z316" s="174"/>
    </row>
    <row r="317" spans="1:28" ht="20.100000000000001" customHeight="1" x14ac:dyDescent="0.15">
      <c r="B317" s="174"/>
      <c r="E317" s="274"/>
      <c r="F317" s="282"/>
      <c r="G317" s="283"/>
      <c r="H317" s="284"/>
      <c r="I317" s="285"/>
      <c r="J317" s="279" t="s">
        <v>212</v>
      </c>
      <c r="K317" s="280"/>
      <c r="L317" s="280"/>
      <c r="M317" s="280"/>
      <c r="N317" s="281"/>
      <c r="O317" s="2"/>
      <c r="P317" s="38"/>
      <c r="Q317" s="39"/>
      <c r="R317" s="39"/>
      <c r="S317" s="40"/>
      <c r="T317" s="38"/>
      <c r="U317" s="39"/>
      <c r="V317" s="40"/>
      <c r="W317" s="51"/>
      <c r="X317" s="52"/>
      <c r="Y317" s="53"/>
      <c r="Z317" s="174"/>
    </row>
    <row r="318" spans="1:28" ht="20.100000000000001" customHeight="1" x14ac:dyDescent="0.15">
      <c r="A318" s="286">
        <f>IFERROR(IF(AND(TRIM($W318)="",$AB318&lt;&gt;0),1001,0),3)</f>
        <v>0</v>
      </c>
      <c r="B318" s="174"/>
      <c r="E318" s="274"/>
      <c r="F318" s="287">
        <v>230</v>
      </c>
      <c r="G318" s="288" t="s">
        <v>213</v>
      </c>
      <c r="H318" s="289"/>
      <c r="I318" s="290"/>
      <c r="J318" s="279" t="s">
        <v>214</v>
      </c>
      <c r="K318" s="280"/>
      <c r="L318" s="280"/>
      <c r="M318" s="280"/>
      <c r="N318" s="281"/>
      <c r="O318" s="2"/>
      <c r="P318" s="38"/>
      <c r="Q318" s="39"/>
      <c r="R318" s="39"/>
      <c r="S318" s="40"/>
      <c r="T318" s="38"/>
      <c r="U318" s="39"/>
      <c r="V318" s="40"/>
      <c r="W318" s="352"/>
      <c r="X318" s="46"/>
      <c r="Y318" s="47"/>
      <c r="Z318" s="174"/>
      <c r="AB318" s="273">
        <f>COUNTIF($O318:$O323,"○")</f>
        <v>0</v>
      </c>
    </row>
    <row r="319" spans="1:28" ht="20.100000000000001" customHeight="1" x14ac:dyDescent="0.15">
      <c r="B319" s="174"/>
      <c r="E319" s="274"/>
      <c r="F319" s="275"/>
      <c r="G319" s="276"/>
      <c r="H319" s="277"/>
      <c r="I319" s="278"/>
      <c r="J319" s="279" t="s">
        <v>215</v>
      </c>
      <c r="K319" s="280"/>
      <c r="L319" s="280"/>
      <c r="M319" s="280"/>
      <c r="N319" s="281"/>
      <c r="O319" s="2"/>
      <c r="P319" s="38"/>
      <c r="Q319" s="39"/>
      <c r="R319" s="39"/>
      <c r="S319" s="40"/>
      <c r="T319" s="38"/>
      <c r="U319" s="39"/>
      <c r="V319" s="40"/>
      <c r="W319" s="48"/>
      <c r="X319" s="49"/>
      <c r="Y319" s="50"/>
      <c r="Z319" s="174"/>
    </row>
    <row r="320" spans="1:28" ht="20.100000000000001" customHeight="1" x14ac:dyDescent="0.15">
      <c r="B320" s="174"/>
      <c r="E320" s="274"/>
      <c r="F320" s="275"/>
      <c r="G320" s="276"/>
      <c r="H320" s="277"/>
      <c r="I320" s="278"/>
      <c r="J320" s="279" t="s">
        <v>216</v>
      </c>
      <c r="K320" s="280"/>
      <c r="L320" s="280"/>
      <c r="M320" s="280"/>
      <c r="N320" s="281"/>
      <c r="O320" s="2"/>
      <c r="P320" s="38"/>
      <c r="Q320" s="39"/>
      <c r="R320" s="39"/>
      <c r="S320" s="40"/>
      <c r="T320" s="38"/>
      <c r="U320" s="39"/>
      <c r="V320" s="40"/>
      <c r="W320" s="48"/>
      <c r="X320" s="49"/>
      <c r="Y320" s="50"/>
      <c r="Z320" s="174"/>
    </row>
    <row r="321" spans="1:28" ht="20.100000000000001" customHeight="1" x14ac:dyDescent="0.15">
      <c r="B321" s="174"/>
      <c r="E321" s="274"/>
      <c r="F321" s="275"/>
      <c r="G321" s="276"/>
      <c r="H321" s="277"/>
      <c r="I321" s="278"/>
      <c r="J321" s="279" t="s">
        <v>217</v>
      </c>
      <c r="K321" s="280"/>
      <c r="L321" s="280"/>
      <c r="M321" s="280"/>
      <c r="N321" s="281"/>
      <c r="O321" s="2"/>
      <c r="P321" s="38"/>
      <c r="Q321" s="39"/>
      <c r="R321" s="39"/>
      <c r="S321" s="40"/>
      <c r="T321" s="38"/>
      <c r="U321" s="39"/>
      <c r="V321" s="40"/>
      <c r="W321" s="48"/>
      <c r="X321" s="49"/>
      <c r="Y321" s="50"/>
      <c r="Z321" s="174"/>
    </row>
    <row r="322" spans="1:28" ht="20.100000000000001" customHeight="1" x14ac:dyDescent="0.15">
      <c r="B322" s="174"/>
      <c r="E322" s="274"/>
      <c r="F322" s="275"/>
      <c r="G322" s="276"/>
      <c r="H322" s="277"/>
      <c r="I322" s="278"/>
      <c r="J322" s="279" t="s">
        <v>218</v>
      </c>
      <c r="K322" s="280"/>
      <c r="L322" s="280"/>
      <c r="M322" s="280"/>
      <c r="N322" s="281"/>
      <c r="O322" s="2"/>
      <c r="P322" s="38"/>
      <c r="Q322" s="39"/>
      <c r="R322" s="39"/>
      <c r="S322" s="40"/>
      <c r="T322" s="38"/>
      <c r="U322" s="39"/>
      <c r="V322" s="40"/>
      <c r="W322" s="48"/>
      <c r="X322" s="49"/>
      <c r="Y322" s="50"/>
      <c r="Z322" s="174"/>
    </row>
    <row r="323" spans="1:28" ht="20.100000000000001" customHeight="1" x14ac:dyDescent="0.15">
      <c r="B323" s="174"/>
      <c r="E323" s="274"/>
      <c r="F323" s="282"/>
      <c r="G323" s="283"/>
      <c r="H323" s="284"/>
      <c r="I323" s="285"/>
      <c r="J323" s="279" t="s">
        <v>219</v>
      </c>
      <c r="K323" s="280"/>
      <c r="L323" s="280"/>
      <c r="M323" s="280"/>
      <c r="N323" s="281"/>
      <c r="O323" s="2"/>
      <c r="P323" s="38"/>
      <c r="Q323" s="39"/>
      <c r="R323" s="39"/>
      <c r="S323" s="40"/>
      <c r="T323" s="38"/>
      <c r="U323" s="39"/>
      <c r="V323" s="40"/>
      <c r="W323" s="51"/>
      <c r="X323" s="52"/>
      <c r="Y323" s="53"/>
      <c r="Z323" s="174"/>
    </row>
    <row r="324" spans="1:28" ht="20.100000000000001" customHeight="1" x14ac:dyDescent="0.15">
      <c r="A324" s="286">
        <f>IFERROR(IF(AND(TRIM($W324)="",$AB324&lt;&gt;0),1001,0),3)</f>
        <v>0</v>
      </c>
      <c r="B324" s="174"/>
      <c r="E324" s="274"/>
      <c r="F324" s="287">
        <v>240</v>
      </c>
      <c r="G324" s="288" t="s">
        <v>220</v>
      </c>
      <c r="H324" s="289"/>
      <c r="I324" s="290"/>
      <c r="J324" s="279" t="s">
        <v>221</v>
      </c>
      <c r="K324" s="280"/>
      <c r="L324" s="280"/>
      <c r="M324" s="280"/>
      <c r="N324" s="281"/>
      <c r="O324" s="2"/>
      <c r="P324" s="38"/>
      <c r="Q324" s="39"/>
      <c r="R324" s="39"/>
      <c r="S324" s="40"/>
      <c r="T324" s="38"/>
      <c r="U324" s="39"/>
      <c r="V324" s="40"/>
      <c r="W324" s="352"/>
      <c r="X324" s="46"/>
      <c r="Y324" s="47"/>
      <c r="Z324" s="174"/>
      <c r="AB324" s="273">
        <f>COUNTIF($O324:$O326,"○")</f>
        <v>0</v>
      </c>
    </row>
    <row r="325" spans="1:28" ht="20.100000000000001" customHeight="1" x14ac:dyDescent="0.15">
      <c r="B325" s="174"/>
      <c r="E325" s="274"/>
      <c r="F325" s="275"/>
      <c r="G325" s="276"/>
      <c r="H325" s="277"/>
      <c r="I325" s="278"/>
      <c r="J325" s="279" t="s">
        <v>222</v>
      </c>
      <c r="K325" s="280"/>
      <c r="L325" s="280"/>
      <c r="M325" s="280"/>
      <c r="N325" s="281"/>
      <c r="O325" s="2"/>
      <c r="P325" s="38"/>
      <c r="Q325" s="39"/>
      <c r="R325" s="39"/>
      <c r="S325" s="40"/>
      <c r="T325" s="38"/>
      <c r="U325" s="39"/>
      <c r="V325" s="40"/>
      <c r="W325" s="48"/>
      <c r="X325" s="49"/>
      <c r="Y325" s="50"/>
      <c r="Z325" s="174"/>
    </row>
    <row r="326" spans="1:28" ht="20.100000000000001" customHeight="1" x14ac:dyDescent="0.15">
      <c r="B326" s="174"/>
      <c r="E326" s="274"/>
      <c r="F326" s="275"/>
      <c r="G326" s="276"/>
      <c r="H326" s="277"/>
      <c r="I326" s="278"/>
      <c r="J326" s="279" t="s">
        <v>223</v>
      </c>
      <c r="K326" s="280"/>
      <c r="L326" s="280"/>
      <c r="M326" s="280"/>
      <c r="N326" s="281"/>
      <c r="O326" s="2"/>
      <c r="P326" s="97"/>
      <c r="Q326" s="88"/>
      <c r="R326" s="88"/>
      <c r="S326" s="98"/>
      <c r="T326" s="97"/>
      <c r="U326" s="88"/>
      <c r="V326" s="98"/>
      <c r="W326" s="94"/>
      <c r="X326" s="95"/>
      <c r="Y326" s="96"/>
      <c r="Z326" s="174"/>
    </row>
    <row r="327" spans="1:28" ht="24" customHeight="1" x14ac:dyDescent="0.15">
      <c r="A327" s="117">
        <f>IFERROR(IF(AND(TRIM($W327)="",$AB327&lt;&gt;0),1001,0),3)</f>
        <v>0</v>
      </c>
      <c r="B327" s="294"/>
      <c r="C327" s="131"/>
      <c r="D327" s="131"/>
      <c r="E327" s="265" t="s">
        <v>225</v>
      </c>
      <c r="F327" s="266">
        <v>410</v>
      </c>
      <c r="G327" s="267" t="s">
        <v>226</v>
      </c>
      <c r="H327" s="268"/>
      <c r="I327" s="269"/>
      <c r="J327" s="295" t="s">
        <v>227</v>
      </c>
      <c r="K327" s="296"/>
      <c r="L327" s="296"/>
      <c r="M327" s="296"/>
      <c r="N327" s="297"/>
      <c r="O327" s="4"/>
      <c r="P327" s="54"/>
      <c r="Q327" s="55"/>
      <c r="R327" s="55"/>
      <c r="S327" s="56"/>
      <c r="T327" s="54"/>
      <c r="U327" s="55"/>
      <c r="V327" s="56"/>
      <c r="W327" s="351"/>
      <c r="X327" s="90"/>
      <c r="Y327" s="91"/>
      <c r="Z327" s="130"/>
      <c r="AB327" s="273">
        <f>COUNTIF($O327:$O329,"○")</f>
        <v>0</v>
      </c>
    </row>
    <row r="328" spans="1:28" ht="24" customHeight="1" x14ac:dyDescent="0.15">
      <c r="B328" s="174"/>
      <c r="C328" s="142"/>
      <c r="D328" s="174"/>
      <c r="E328" s="274"/>
      <c r="F328" s="275"/>
      <c r="G328" s="276"/>
      <c r="H328" s="277"/>
      <c r="I328" s="278"/>
      <c r="J328" s="279" t="s">
        <v>228</v>
      </c>
      <c r="K328" s="280"/>
      <c r="L328" s="280"/>
      <c r="M328" s="280"/>
      <c r="N328" s="281"/>
      <c r="O328" s="2"/>
      <c r="P328" s="38"/>
      <c r="Q328" s="39"/>
      <c r="R328" s="39"/>
      <c r="S328" s="40"/>
      <c r="T328" s="38"/>
      <c r="U328" s="39"/>
      <c r="V328" s="40"/>
      <c r="W328" s="48"/>
      <c r="X328" s="49"/>
      <c r="Y328" s="50"/>
      <c r="Z328" s="174"/>
    </row>
    <row r="329" spans="1:28" ht="24" customHeight="1" x14ac:dyDescent="0.15">
      <c r="B329" s="174"/>
      <c r="E329" s="274"/>
      <c r="F329" s="282"/>
      <c r="G329" s="283"/>
      <c r="H329" s="284"/>
      <c r="I329" s="285"/>
      <c r="J329" s="279" t="s">
        <v>229</v>
      </c>
      <c r="K329" s="280"/>
      <c r="L329" s="280"/>
      <c r="M329" s="280"/>
      <c r="N329" s="281"/>
      <c r="O329" s="2"/>
      <c r="P329" s="97"/>
      <c r="Q329" s="88"/>
      <c r="R329" s="88"/>
      <c r="S329" s="98"/>
      <c r="T329" s="97"/>
      <c r="U329" s="88"/>
      <c r="V329" s="98"/>
      <c r="W329" s="94"/>
      <c r="X329" s="95"/>
      <c r="Y329" s="96"/>
      <c r="Z329" s="174"/>
    </row>
    <row r="330" spans="1:28" ht="20.100000000000001" customHeight="1" x14ac:dyDescent="0.15">
      <c r="A330" s="286">
        <f>IFERROR(IF(AND(TRIM($W330)="",$AB330&lt;&gt;0),1001,0),3)</f>
        <v>0</v>
      </c>
      <c r="B330" s="174"/>
      <c r="E330" s="298" t="s">
        <v>230</v>
      </c>
      <c r="F330" s="266">
        <v>510</v>
      </c>
      <c r="G330" s="267" t="s">
        <v>231</v>
      </c>
      <c r="H330" s="268"/>
      <c r="I330" s="269"/>
      <c r="J330" s="295" t="s">
        <v>228</v>
      </c>
      <c r="K330" s="296"/>
      <c r="L330" s="296"/>
      <c r="M330" s="296"/>
      <c r="N330" s="297"/>
      <c r="O330" s="4"/>
      <c r="P330" s="54"/>
      <c r="Q330" s="55"/>
      <c r="R330" s="55"/>
      <c r="S330" s="56"/>
      <c r="T330" s="54"/>
      <c r="U330" s="55"/>
      <c r="V330" s="56"/>
      <c r="W330" s="351"/>
      <c r="X330" s="90"/>
      <c r="Y330" s="91"/>
      <c r="Z330" s="174"/>
      <c r="AB330" s="273">
        <f>COUNTIF($O330:$O338,"○")</f>
        <v>0</v>
      </c>
    </row>
    <row r="331" spans="1:28" ht="20.100000000000001" customHeight="1" x14ac:dyDescent="0.15">
      <c r="B331" s="174"/>
      <c r="E331" s="299"/>
      <c r="F331" s="275"/>
      <c r="G331" s="276"/>
      <c r="H331" s="277"/>
      <c r="I331" s="278"/>
      <c r="J331" s="279" t="s">
        <v>232</v>
      </c>
      <c r="K331" s="280"/>
      <c r="L331" s="280"/>
      <c r="M331" s="280"/>
      <c r="N331" s="281"/>
      <c r="O331" s="2"/>
      <c r="P331" s="38"/>
      <c r="Q331" s="39"/>
      <c r="R331" s="39"/>
      <c r="S331" s="40"/>
      <c r="T331" s="38"/>
      <c r="U331" s="39"/>
      <c r="V331" s="40"/>
      <c r="W331" s="48"/>
      <c r="X331" s="49"/>
      <c r="Y331" s="50"/>
      <c r="Z331" s="174"/>
    </row>
    <row r="332" spans="1:28" ht="20.100000000000001" customHeight="1" x14ac:dyDescent="0.15">
      <c r="B332" s="174"/>
      <c r="E332" s="299"/>
      <c r="F332" s="275"/>
      <c r="G332" s="276"/>
      <c r="H332" s="277"/>
      <c r="I332" s="278"/>
      <c r="J332" s="279" t="s">
        <v>233</v>
      </c>
      <c r="K332" s="280"/>
      <c r="L332" s="280"/>
      <c r="M332" s="280"/>
      <c r="N332" s="281"/>
      <c r="O332" s="2"/>
      <c r="P332" s="38"/>
      <c r="Q332" s="39"/>
      <c r="R332" s="39"/>
      <c r="S332" s="40"/>
      <c r="T332" s="38"/>
      <c r="U332" s="39"/>
      <c r="V332" s="40"/>
      <c r="W332" s="48"/>
      <c r="X332" s="49"/>
      <c r="Y332" s="50"/>
      <c r="Z332" s="174"/>
    </row>
    <row r="333" spans="1:28" ht="20.100000000000001" customHeight="1" x14ac:dyDescent="0.15">
      <c r="B333" s="174"/>
      <c r="E333" s="299"/>
      <c r="F333" s="275"/>
      <c r="G333" s="276"/>
      <c r="H333" s="277"/>
      <c r="I333" s="278"/>
      <c r="J333" s="279" t="s">
        <v>234</v>
      </c>
      <c r="K333" s="280"/>
      <c r="L333" s="280"/>
      <c r="M333" s="280"/>
      <c r="N333" s="281"/>
      <c r="O333" s="2"/>
      <c r="P333" s="38"/>
      <c r="Q333" s="39"/>
      <c r="R333" s="39"/>
      <c r="S333" s="40"/>
      <c r="T333" s="38"/>
      <c r="U333" s="39"/>
      <c r="V333" s="40"/>
      <c r="W333" s="48"/>
      <c r="X333" s="49"/>
      <c r="Y333" s="50"/>
      <c r="Z333" s="174"/>
    </row>
    <row r="334" spans="1:28" ht="20.100000000000001" customHeight="1" x14ac:dyDescent="0.15">
      <c r="B334" s="174"/>
      <c r="E334" s="299"/>
      <c r="F334" s="275"/>
      <c r="G334" s="276"/>
      <c r="H334" s="277"/>
      <c r="I334" s="278"/>
      <c r="J334" s="279" t="s">
        <v>235</v>
      </c>
      <c r="K334" s="280"/>
      <c r="L334" s="280"/>
      <c r="M334" s="280"/>
      <c r="N334" s="281"/>
      <c r="O334" s="2"/>
      <c r="P334" s="38"/>
      <c r="Q334" s="39"/>
      <c r="R334" s="39"/>
      <c r="S334" s="40"/>
      <c r="T334" s="38"/>
      <c r="U334" s="39"/>
      <c r="V334" s="40"/>
      <c r="W334" s="48"/>
      <c r="X334" s="49"/>
      <c r="Y334" s="50"/>
      <c r="Z334" s="174"/>
    </row>
    <row r="335" spans="1:28" ht="20.100000000000001" customHeight="1" x14ac:dyDescent="0.15">
      <c r="B335" s="174"/>
      <c r="E335" s="299"/>
      <c r="F335" s="275"/>
      <c r="G335" s="276"/>
      <c r="H335" s="277"/>
      <c r="I335" s="278"/>
      <c r="J335" s="279" t="s">
        <v>236</v>
      </c>
      <c r="K335" s="280"/>
      <c r="L335" s="280"/>
      <c r="M335" s="280"/>
      <c r="N335" s="281"/>
      <c r="O335" s="2"/>
      <c r="P335" s="38"/>
      <c r="Q335" s="39"/>
      <c r="R335" s="39"/>
      <c r="S335" s="40"/>
      <c r="T335" s="38"/>
      <c r="U335" s="39"/>
      <c r="V335" s="40"/>
      <c r="W335" s="48"/>
      <c r="X335" s="49"/>
      <c r="Y335" s="50"/>
      <c r="Z335" s="174"/>
    </row>
    <row r="336" spans="1:28" ht="20.100000000000001" customHeight="1" x14ac:dyDescent="0.15">
      <c r="B336" s="174"/>
      <c r="E336" s="299"/>
      <c r="F336" s="275"/>
      <c r="G336" s="276"/>
      <c r="H336" s="277"/>
      <c r="I336" s="278"/>
      <c r="J336" s="279" t="s">
        <v>237</v>
      </c>
      <c r="K336" s="280"/>
      <c r="L336" s="280"/>
      <c r="M336" s="280"/>
      <c r="N336" s="281"/>
      <c r="O336" s="2"/>
      <c r="P336" s="38"/>
      <c r="Q336" s="39"/>
      <c r="R336" s="39"/>
      <c r="S336" s="40"/>
      <c r="T336" s="38"/>
      <c r="U336" s="39"/>
      <c r="V336" s="40"/>
      <c r="W336" s="48"/>
      <c r="X336" s="49"/>
      <c r="Y336" s="50"/>
      <c r="Z336" s="174"/>
    </row>
    <row r="337" spans="1:28" ht="20.100000000000001" customHeight="1" x14ac:dyDescent="0.15">
      <c r="B337" s="174"/>
      <c r="E337" s="299"/>
      <c r="F337" s="275"/>
      <c r="G337" s="276"/>
      <c r="H337" s="277"/>
      <c r="I337" s="278"/>
      <c r="J337" s="279" t="s">
        <v>238</v>
      </c>
      <c r="K337" s="280"/>
      <c r="L337" s="280"/>
      <c r="M337" s="280"/>
      <c r="N337" s="281"/>
      <c r="O337" s="2"/>
      <c r="P337" s="38"/>
      <c r="Q337" s="39"/>
      <c r="R337" s="39"/>
      <c r="S337" s="40"/>
      <c r="T337" s="38"/>
      <c r="U337" s="39"/>
      <c r="V337" s="40"/>
      <c r="W337" s="48"/>
      <c r="X337" s="49"/>
      <c r="Y337" s="50"/>
      <c r="Z337" s="174"/>
    </row>
    <row r="338" spans="1:28" ht="20.100000000000001" customHeight="1" x14ac:dyDescent="0.15">
      <c r="B338" s="174"/>
      <c r="E338" s="299"/>
      <c r="F338" s="282"/>
      <c r="G338" s="283"/>
      <c r="H338" s="284"/>
      <c r="I338" s="285"/>
      <c r="J338" s="279" t="s">
        <v>239</v>
      </c>
      <c r="K338" s="280"/>
      <c r="L338" s="280"/>
      <c r="M338" s="280"/>
      <c r="N338" s="281"/>
      <c r="O338" s="2"/>
      <c r="P338" s="38"/>
      <c r="Q338" s="39"/>
      <c r="R338" s="39"/>
      <c r="S338" s="40"/>
      <c r="T338" s="38"/>
      <c r="U338" s="39"/>
      <c r="V338" s="40"/>
      <c r="W338" s="51"/>
      <c r="X338" s="52"/>
      <c r="Y338" s="53"/>
      <c r="Z338" s="174"/>
    </row>
    <row r="339" spans="1:28" ht="20.100000000000001" customHeight="1" x14ac:dyDescent="0.15">
      <c r="A339" s="286">
        <f>IFERROR(IF(AND(TRIM($W339)="",$AB339&lt;&gt;0),1001,0),3)</f>
        <v>0</v>
      </c>
      <c r="B339" s="174"/>
      <c r="E339" s="299"/>
      <c r="F339" s="287">
        <v>520</v>
      </c>
      <c r="G339" s="288" t="s">
        <v>240</v>
      </c>
      <c r="H339" s="289"/>
      <c r="I339" s="290"/>
      <c r="J339" s="279" t="s">
        <v>93</v>
      </c>
      <c r="K339" s="280"/>
      <c r="L339" s="280"/>
      <c r="M339" s="280"/>
      <c r="N339" s="281"/>
      <c r="O339" s="2"/>
      <c r="P339" s="38"/>
      <c r="Q339" s="39"/>
      <c r="R339" s="39"/>
      <c r="S339" s="40"/>
      <c r="T339" s="38"/>
      <c r="U339" s="39"/>
      <c r="V339" s="40"/>
      <c r="W339" s="352"/>
      <c r="X339" s="46"/>
      <c r="Y339" s="47"/>
      <c r="Z339" s="174"/>
      <c r="AB339" s="273">
        <f>COUNTIF($O339:$O342,"○")</f>
        <v>0</v>
      </c>
    </row>
    <row r="340" spans="1:28" ht="20.100000000000001" customHeight="1" x14ac:dyDescent="0.15">
      <c r="B340" s="174"/>
      <c r="E340" s="299"/>
      <c r="F340" s="275"/>
      <c r="G340" s="276"/>
      <c r="H340" s="277"/>
      <c r="I340" s="278"/>
      <c r="J340" s="279" t="s">
        <v>241</v>
      </c>
      <c r="K340" s="280"/>
      <c r="L340" s="280"/>
      <c r="M340" s="280"/>
      <c r="N340" s="281"/>
      <c r="O340" s="2"/>
      <c r="P340" s="38"/>
      <c r="Q340" s="39"/>
      <c r="R340" s="39"/>
      <c r="S340" s="40"/>
      <c r="T340" s="38"/>
      <c r="U340" s="39"/>
      <c r="V340" s="40"/>
      <c r="W340" s="48"/>
      <c r="X340" s="49"/>
      <c r="Y340" s="50"/>
      <c r="Z340" s="174"/>
    </row>
    <row r="341" spans="1:28" ht="20.100000000000001" customHeight="1" x14ac:dyDescent="0.15">
      <c r="B341" s="174"/>
      <c r="E341" s="299"/>
      <c r="F341" s="275"/>
      <c r="G341" s="276"/>
      <c r="H341" s="277"/>
      <c r="I341" s="278"/>
      <c r="J341" s="279" t="s">
        <v>242</v>
      </c>
      <c r="K341" s="280"/>
      <c r="L341" s="280"/>
      <c r="M341" s="280"/>
      <c r="N341" s="281"/>
      <c r="O341" s="2"/>
      <c r="P341" s="38"/>
      <c r="Q341" s="39"/>
      <c r="R341" s="39"/>
      <c r="S341" s="40"/>
      <c r="T341" s="38"/>
      <c r="U341" s="39"/>
      <c r="V341" s="40"/>
      <c r="W341" s="48"/>
      <c r="X341" s="49"/>
      <c r="Y341" s="50"/>
      <c r="Z341" s="174"/>
    </row>
    <row r="342" spans="1:28" ht="20.100000000000001" customHeight="1" x14ac:dyDescent="0.15">
      <c r="B342" s="174"/>
      <c r="E342" s="299"/>
      <c r="F342" s="282"/>
      <c r="G342" s="283"/>
      <c r="H342" s="284"/>
      <c r="I342" s="285"/>
      <c r="J342" s="279" t="s">
        <v>243</v>
      </c>
      <c r="K342" s="280"/>
      <c r="L342" s="280"/>
      <c r="M342" s="280"/>
      <c r="N342" s="281"/>
      <c r="O342" s="2"/>
      <c r="P342" s="97"/>
      <c r="Q342" s="88"/>
      <c r="R342" s="88"/>
      <c r="S342" s="98"/>
      <c r="T342" s="97"/>
      <c r="U342" s="88"/>
      <c r="V342" s="98"/>
      <c r="W342" s="94"/>
      <c r="X342" s="95"/>
      <c r="Y342" s="96"/>
      <c r="Z342" s="174"/>
    </row>
    <row r="343" spans="1:28" ht="20.100000000000001" customHeight="1" x14ac:dyDescent="0.15">
      <c r="A343" s="286">
        <f>IFERROR(IF(AND(TRIM($W343)="",$AB343&lt;&gt;0),1001,0),3)</f>
        <v>0</v>
      </c>
      <c r="B343" s="174"/>
      <c r="E343" s="300" t="s">
        <v>244</v>
      </c>
      <c r="F343" s="266">
        <v>610</v>
      </c>
      <c r="G343" s="267" t="s">
        <v>245</v>
      </c>
      <c r="H343" s="268"/>
      <c r="I343" s="269"/>
      <c r="J343" s="295" t="s">
        <v>246</v>
      </c>
      <c r="K343" s="296"/>
      <c r="L343" s="296"/>
      <c r="M343" s="296"/>
      <c r="N343" s="297"/>
      <c r="O343" s="4"/>
      <c r="P343" s="54"/>
      <c r="Q343" s="55"/>
      <c r="R343" s="55"/>
      <c r="S343" s="56"/>
      <c r="T343" s="54"/>
      <c r="U343" s="55"/>
      <c r="V343" s="56"/>
      <c r="W343" s="351"/>
      <c r="X343" s="90"/>
      <c r="Y343" s="91"/>
      <c r="Z343" s="174"/>
      <c r="AB343" s="273">
        <f>COUNTIF($O343:$O348,"○")</f>
        <v>0</v>
      </c>
    </row>
    <row r="344" spans="1:28" ht="20.100000000000001" customHeight="1" x14ac:dyDescent="0.15">
      <c r="B344" s="174"/>
      <c r="E344" s="301"/>
      <c r="F344" s="275"/>
      <c r="G344" s="276"/>
      <c r="H344" s="277"/>
      <c r="I344" s="278"/>
      <c r="J344" s="279" t="s">
        <v>247</v>
      </c>
      <c r="K344" s="280"/>
      <c r="L344" s="280"/>
      <c r="M344" s="280"/>
      <c r="N344" s="281"/>
      <c r="O344" s="2"/>
      <c r="P344" s="38"/>
      <c r="Q344" s="39"/>
      <c r="R344" s="39"/>
      <c r="S344" s="40"/>
      <c r="T344" s="38"/>
      <c r="U344" s="39"/>
      <c r="V344" s="40"/>
      <c r="W344" s="48"/>
      <c r="X344" s="49"/>
      <c r="Y344" s="50"/>
      <c r="Z344" s="174"/>
    </row>
    <row r="345" spans="1:28" ht="20.100000000000001" customHeight="1" x14ac:dyDescent="0.15">
      <c r="B345" s="174"/>
      <c r="E345" s="302"/>
      <c r="F345" s="275"/>
      <c r="G345" s="276"/>
      <c r="H345" s="277"/>
      <c r="I345" s="278"/>
      <c r="J345" s="279" t="s">
        <v>248</v>
      </c>
      <c r="K345" s="280"/>
      <c r="L345" s="280"/>
      <c r="M345" s="280"/>
      <c r="N345" s="281"/>
      <c r="O345" s="2"/>
      <c r="P345" s="38"/>
      <c r="Q345" s="39"/>
      <c r="R345" s="39"/>
      <c r="S345" s="40"/>
      <c r="T345" s="38"/>
      <c r="U345" s="39"/>
      <c r="V345" s="40"/>
      <c r="W345" s="48"/>
      <c r="X345" s="49"/>
      <c r="Y345" s="50"/>
      <c r="Z345" s="174"/>
    </row>
    <row r="346" spans="1:28" ht="20.100000000000001" customHeight="1" x14ac:dyDescent="0.15">
      <c r="B346" s="174"/>
      <c r="E346" s="301"/>
      <c r="F346" s="275"/>
      <c r="G346" s="276"/>
      <c r="H346" s="277"/>
      <c r="I346" s="278"/>
      <c r="J346" s="279" t="s">
        <v>17</v>
      </c>
      <c r="K346" s="280"/>
      <c r="L346" s="280"/>
      <c r="M346" s="280"/>
      <c r="N346" s="281"/>
      <c r="O346" s="2"/>
      <c r="P346" s="38"/>
      <c r="Q346" s="39"/>
      <c r="R346" s="39"/>
      <c r="S346" s="40"/>
      <c r="T346" s="38"/>
      <c r="U346" s="39"/>
      <c r="V346" s="40"/>
      <c r="W346" s="48"/>
      <c r="X346" s="49"/>
      <c r="Y346" s="50"/>
      <c r="Z346" s="174"/>
    </row>
    <row r="347" spans="1:28" ht="20.100000000000001" customHeight="1" x14ac:dyDescent="0.15">
      <c r="B347" s="174"/>
      <c r="E347" s="301"/>
      <c r="F347" s="275"/>
      <c r="G347" s="276"/>
      <c r="H347" s="277"/>
      <c r="I347" s="278"/>
      <c r="J347" s="279" t="s">
        <v>249</v>
      </c>
      <c r="K347" s="280"/>
      <c r="L347" s="280"/>
      <c r="M347" s="280"/>
      <c r="N347" s="281"/>
      <c r="O347" s="2"/>
      <c r="P347" s="38"/>
      <c r="Q347" s="39"/>
      <c r="R347" s="39"/>
      <c r="S347" s="40"/>
      <c r="T347" s="38"/>
      <c r="U347" s="39"/>
      <c r="V347" s="40"/>
      <c r="W347" s="48"/>
      <c r="X347" s="49"/>
      <c r="Y347" s="50"/>
      <c r="Z347" s="174"/>
    </row>
    <row r="348" spans="1:28" ht="20.100000000000001" customHeight="1" x14ac:dyDescent="0.15">
      <c r="B348" s="174"/>
      <c r="E348" s="301"/>
      <c r="F348" s="282"/>
      <c r="G348" s="283"/>
      <c r="H348" s="284"/>
      <c r="I348" s="285"/>
      <c r="J348" s="279" t="s">
        <v>250</v>
      </c>
      <c r="K348" s="280"/>
      <c r="L348" s="280"/>
      <c r="M348" s="280"/>
      <c r="N348" s="281"/>
      <c r="O348" s="2"/>
      <c r="P348" s="38"/>
      <c r="Q348" s="39"/>
      <c r="R348" s="39"/>
      <c r="S348" s="40"/>
      <c r="T348" s="38"/>
      <c r="U348" s="39"/>
      <c r="V348" s="40"/>
      <c r="W348" s="51"/>
      <c r="X348" s="52"/>
      <c r="Y348" s="53"/>
      <c r="Z348" s="174"/>
    </row>
    <row r="349" spans="1:28" ht="20.100000000000001" customHeight="1" x14ac:dyDescent="0.15">
      <c r="A349" s="286">
        <f>IFERROR(IF(AND(TRIM($W349)="",$AB349&lt;&gt;0),1001,0),3)</f>
        <v>0</v>
      </c>
      <c r="B349" s="174"/>
      <c r="E349" s="301"/>
      <c r="F349" s="287">
        <v>620</v>
      </c>
      <c r="G349" s="288" t="s">
        <v>251</v>
      </c>
      <c r="H349" s="289"/>
      <c r="I349" s="290"/>
      <c r="J349" s="279" t="s">
        <v>252</v>
      </c>
      <c r="K349" s="280"/>
      <c r="L349" s="280"/>
      <c r="M349" s="280"/>
      <c r="N349" s="281"/>
      <c r="O349" s="2"/>
      <c r="P349" s="38"/>
      <c r="Q349" s="39"/>
      <c r="R349" s="39"/>
      <c r="S349" s="40"/>
      <c r="T349" s="38"/>
      <c r="U349" s="39"/>
      <c r="V349" s="40"/>
      <c r="W349" s="352"/>
      <c r="X349" s="46"/>
      <c r="Y349" s="47"/>
      <c r="Z349" s="174"/>
      <c r="AB349" s="273">
        <f>COUNTIF($O349:$O351,"○")</f>
        <v>0</v>
      </c>
    </row>
    <row r="350" spans="1:28" ht="20.100000000000001" customHeight="1" x14ac:dyDescent="0.15">
      <c r="B350" s="174"/>
      <c r="E350" s="301"/>
      <c r="F350" s="275"/>
      <c r="G350" s="276"/>
      <c r="H350" s="277"/>
      <c r="I350" s="278"/>
      <c r="J350" s="279" t="s">
        <v>253</v>
      </c>
      <c r="K350" s="280"/>
      <c r="L350" s="280"/>
      <c r="M350" s="280"/>
      <c r="N350" s="281"/>
      <c r="O350" s="2"/>
      <c r="P350" s="38"/>
      <c r="Q350" s="39"/>
      <c r="R350" s="39"/>
      <c r="S350" s="40"/>
      <c r="T350" s="38"/>
      <c r="U350" s="39"/>
      <c r="V350" s="40"/>
      <c r="W350" s="48"/>
      <c r="X350" s="49"/>
      <c r="Y350" s="50"/>
      <c r="Z350" s="174"/>
    </row>
    <row r="351" spans="1:28" ht="20.100000000000001" customHeight="1" x14ac:dyDescent="0.15">
      <c r="B351" s="174"/>
      <c r="E351" s="301"/>
      <c r="F351" s="282"/>
      <c r="G351" s="283"/>
      <c r="H351" s="284"/>
      <c r="I351" s="285"/>
      <c r="J351" s="279" t="s">
        <v>254</v>
      </c>
      <c r="K351" s="280"/>
      <c r="L351" s="280"/>
      <c r="M351" s="280"/>
      <c r="N351" s="281"/>
      <c r="O351" s="2"/>
      <c r="P351" s="38"/>
      <c r="Q351" s="39"/>
      <c r="R351" s="39"/>
      <c r="S351" s="40"/>
      <c r="T351" s="38"/>
      <c r="U351" s="39"/>
      <c r="V351" s="40"/>
      <c r="W351" s="51"/>
      <c r="X351" s="52"/>
      <c r="Y351" s="53"/>
      <c r="Z351" s="174"/>
    </row>
    <row r="352" spans="1:28" ht="20.100000000000001" customHeight="1" x14ac:dyDescent="0.15">
      <c r="A352" s="286">
        <f>IFERROR(IF(AND(TRIM($W352)="",$AB352&lt;&gt;0),1001,0),3)</f>
        <v>0</v>
      </c>
      <c r="B352" s="174"/>
      <c r="E352" s="301"/>
      <c r="F352" s="287">
        <v>630</v>
      </c>
      <c r="G352" s="288" t="s">
        <v>255</v>
      </c>
      <c r="H352" s="289"/>
      <c r="I352" s="290"/>
      <c r="J352" s="279" t="s">
        <v>256</v>
      </c>
      <c r="K352" s="280"/>
      <c r="L352" s="280"/>
      <c r="M352" s="280"/>
      <c r="N352" s="281"/>
      <c r="O352" s="2"/>
      <c r="P352" s="38"/>
      <c r="Q352" s="39"/>
      <c r="R352" s="39"/>
      <c r="S352" s="40"/>
      <c r="T352" s="38"/>
      <c r="U352" s="39"/>
      <c r="V352" s="40"/>
      <c r="W352" s="352"/>
      <c r="X352" s="46"/>
      <c r="Y352" s="47"/>
      <c r="Z352" s="174"/>
      <c r="AB352" s="273">
        <f>COUNTIF($O352:$O356,"○")</f>
        <v>0</v>
      </c>
    </row>
    <row r="353" spans="1:28" ht="20.100000000000001" customHeight="1" x14ac:dyDescent="0.15">
      <c r="B353" s="174"/>
      <c r="E353" s="301"/>
      <c r="F353" s="275"/>
      <c r="G353" s="276"/>
      <c r="H353" s="277"/>
      <c r="I353" s="278"/>
      <c r="J353" s="279" t="s">
        <v>257</v>
      </c>
      <c r="K353" s="280"/>
      <c r="L353" s="280"/>
      <c r="M353" s="280"/>
      <c r="N353" s="281"/>
      <c r="O353" s="2"/>
      <c r="P353" s="38"/>
      <c r="Q353" s="39"/>
      <c r="R353" s="39"/>
      <c r="S353" s="40"/>
      <c r="T353" s="38"/>
      <c r="U353" s="39"/>
      <c r="V353" s="40"/>
      <c r="W353" s="48"/>
      <c r="X353" s="49"/>
      <c r="Y353" s="50"/>
      <c r="Z353" s="174"/>
    </row>
    <row r="354" spans="1:28" ht="20.100000000000001" customHeight="1" x14ac:dyDescent="0.15">
      <c r="B354" s="174"/>
      <c r="E354" s="301"/>
      <c r="F354" s="275"/>
      <c r="G354" s="276"/>
      <c r="H354" s="277"/>
      <c r="I354" s="278"/>
      <c r="J354" s="279" t="s">
        <v>258</v>
      </c>
      <c r="K354" s="280"/>
      <c r="L354" s="280"/>
      <c r="M354" s="280"/>
      <c r="N354" s="281"/>
      <c r="O354" s="2"/>
      <c r="P354" s="38"/>
      <c r="Q354" s="39"/>
      <c r="R354" s="39"/>
      <c r="S354" s="40"/>
      <c r="T354" s="38"/>
      <c r="U354" s="39"/>
      <c r="V354" s="40"/>
      <c r="W354" s="48"/>
      <c r="X354" s="49"/>
      <c r="Y354" s="50"/>
      <c r="Z354" s="174"/>
    </row>
    <row r="355" spans="1:28" ht="20.100000000000001" customHeight="1" x14ac:dyDescent="0.15">
      <c r="B355" s="174"/>
      <c r="E355" s="301"/>
      <c r="F355" s="275"/>
      <c r="G355" s="276"/>
      <c r="H355" s="277"/>
      <c r="I355" s="278"/>
      <c r="J355" s="279" t="s">
        <v>259</v>
      </c>
      <c r="K355" s="280"/>
      <c r="L355" s="280"/>
      <c r="M355" s="280"/>
      <c r="N355" s="281"/>
      <c r="O355" s="2"/>
      <c r="P355" s="38"/>
      <c r="Q355" s="39"/>
      <c r="R355" s="39"/>
      <c r="S355" s="40"/>
      <c r="T355" s="38"/>
      <c r="U355" s="39"/>
      <c r="V355" s="40"/>
      <c r="W355" s="48"/>
      <c r="X355" s="49"/>
      <c r="Y355" s="50"/>
      <c r="Z355" s="174"/>
    </row>
    <row r="356" spans="1:28" ht="20.100000000000001" customHeight="1" x14ac:dyDescent="0.15">
      <c r="B356" s="174"/>
      <c r="E356" s="301"/>
      <c r="F356" s="275"/>
      <c r="G356" s="276"/>
      <c r="H356" s="277"/>
      <c r="I356" s="278"/>
      <c r="J356" s="279" t="s">
        <v>260</v>
      </c>
      <c r="K356" s="280"/>
      <c r="L356" s="280"/>
      <c r="M356" s="280"/>
      <c r="N356" s="281"/>
      <c r="O356" s="2"/>
      <c r="P356" s="97"/>
      <c r="Q356" s="88"/>
      <c r="R356" s="88"/>
      <c r="S356" s="98"/>
      <c r="T356" s="97"/>
      <c r="U356" s="88"/>
      <c r="V356" s="98"/>
      <c r="W356" s="94"/>
      <c r="X356" s="95"/>
      <c r="Y356" s="96"/>
      <c r="Z356" s="174"/>
    </row>
    <row r="357" spans="1:28" ht="20.100000000000001" customHeight="1" x14ac:dyDescent="0.15">
      <c r="A357" s="286">
        <f>IFERROR(IF(AND(TRIM($W357)="",$AB357&lt;&gt;0),1001,0),3)</f>
        <v>0</v>
      </c>
      <c r="B357" s="174"/>
      <c r="E357" s="300" t="s">
        <v>261</v>
      </c>
      <c r="F357" s="266">
        <v>710</v>
      </c>
      <c r="G357" s="267" t="s">
        <v>262</v>
      </c>
      <c r="H357" s="268"/>
      <c r="I357" s="269"/>
      <c r="J357" s="295" t="s">
        <v>263</v>
      </c>
      <c r="K357" s="296"/>
      <c r="L357" s="296"/>
      <c r="M357" s="296"/>
      <c r="N357" s="297"/>
      <c r="O357" s="4"/>
      <c r="P357" s="54"/>
      <c r="Q357" s="55"/>
      <c r="R357" s="55"/>
      <c r="S357" s="56"/>
      <c r="T357" s="54"/>
      <c r="U357" s="55"/>
      <c r="V357" s="56"/>
      <c r="W357" s="351"/>
      <c r="X357" s="90"/>
      <c r="Y357" s="91"/>
      <c r="Z357" s="174"/>
      <c r="AB357" s="273">
        <f>COUNTIF($O357:$O359,"○")</f>
        <v>0</v>
      </c>
    </row>
    <row r="358" spans="1:28" ht="20.100000000000001" customHeight="1" x14ac:dyDescent="0.15">
      <c r="B358" s="174"/>
      <c r="E358" s="301"/>
      <c r="F358" s="275"/>
      <c r="G358" s="276"/>
      <c r="H358" s="277"/>
      <c r="I358" s="278"/>
      <c r="J358" s="279" t="s">
        <v>264</v>
      </c>
      <c r="K358" s="280"/>
      <c r="L358" s="280"/>
      <c r="M358" s="280"/>
      <c r="N358" s="281"/>
      <c r="O358" s="2"/>
      <c r="P358" s="38"/>
      <c r="Q358" s="39"/>
      <c r="R358" s="39"/>
      <c r="S358" s="40"/>
      <c r="T358" s="38"/>
      <c r="U358" s="39"/>
      <c r="V358" s="40"/>
      <c r="W358" s="48"/>
      <c r="X358" s="49"/>
      <c r="Y358" s="50"/>
      <c r="Z358" s="174"/>
    </row>
    <row r="359" spans="1:28" ht="20.100000000000001" customHeight="1" x14ac:dyDescent="0.15">
      <c r="B359" s="174"/>
      <c r="E359" s="301"/>
      <c r="F359" s="282"/>
      <c r="G359" s="283"/>
      <c r="H359" s="284"/>
      <c r="I359" s="285"/>
      <c r="J359" s="279" t="s">
        <v>265</v>
      </c>
      <c r="K359" s="280"/>
      <c r="L359" s="280"/>
      <c r="M359" s="280"/>
      <c r="N359" s="281"/>
      <c r="O359" s="2"/>
      <c r="P359" s="38"/>
      <c r="Q359" s="39"/>
      <c r="R359" s="39"/>
      <c r="S359" s="40"/>
      <c r="T359" s="38"/>
      <c r="U359" s="39"/>
      <c r="V359" s="40"/>
      <c r="W359" s="51"/>
      <c r="X359" s="52"/>
      <c r="Y359" s="53"/>
      <c r="Z359" s="174"/>
    </row>
    <row r="360" spans="1:28" ht="20.100000000000001" customHeight="1" x14ac:dyDescent="0.15">
      <c r="A360" s="286">
        <f>IFERROR(IF(AND(TRIM($W360)="",$AB360&lt;&gt;0),1001,0),3)</f>
        <v>0</v>
      </c>
      <c r="B360" s="174"/>
      <c r="E360" s="301"/>
      <c r="F360" s="287">
        <v>720</v>
      </c>
      <c r="G360" s="288" t="s">
        <v>266</v>
      </c>
      <c r="H360" s="289"/>
      <c r="I360" s="290"/>
      <c r="J360" s="279" t="s">
        <v>267</v>
      </c>
      <c r="K360" s="280"/>
      <c r="L360" s="280"/>
      <c r="M360" s="280"/>
      <c r="N360" s="281"/>
      <c r="O360" s="2"/>
      <c r="P360" s="38"/>
      <c r="Q360" s="39"/>
      <c r="R360" s="39"/>
      <c r="S360" s="40"/>
      <c r="T360" s="38"/>
      <c r="U360" s="39"/>
      <c r="V360" s="40"/>
      <c r="W360" s="352"/>
      <c r="X360" s="46"/>
      <c r="Y360" s="47"/>
      <c r="Z360" s="174"/>
      <c r="AB360" s="273">
        <f>COUNTIF($O360:$O361,"○")</f>
        <v>0</v>
      </c>
    </row>
    <row r="361" spans="1:28" ht="20.100000000000001" customHeight="1" x14ac:dyDescent="0.15">
      <c r="B361" s="174"/>
      <c r="E361" s="301"/>
      <c r="F361" s="282"/>
      <c r="G361" s="283"/>
      <c r="H361" s="284"/>
      <c r="I361" s="285"/>
      <c r="J361" s="279" t="s">
        <v>268</v>
      </c>
      <c r="K361" s="280"/>
      <c r="L361" s="280"/>
      <c r="M361" s="280"/>
      <c r="N361" s="281"/>
      <c r="O361" s="2"/>
      <c r="P361" s="38"/>
      <c r="Q361" s="39"/>
      <c r="R361" s="39"/>
      <c r="S361" s="40"/>
      <c r="T361" s="38"/>
      <c r="U361" s="39"/>
      <c r="V361" s="40"/>
      <c r="W361" s="51"/>
      <c r="X361" s="52"/>
      <c r="Y361" s="53"/>
      <c r="Z361" s="174"/>
    </row>
    <row r="362" spans="1:28" ht="20.100000000000001" customHeight="1" x14ac:dyDescent="0.15">
      <c r="A362" s="286">
        <f>IFERROR(IF(AND(TRIM($W362)="",$AB362&lt;&gt;0),1001,0),3)</f>
        <v>0</v>
      </c>
      <c r="B362" s="174"/>
      <c r="E362" s="301"/>
      <c r="F362" s="287">
        <v>730</v>
      </c>
      <c r="G362" s="288" t="s">
        <v>269</v>
      </c>
      <c r="H362" s="289"/>
      <c r="I362" s="290"/>
      <c r="J362" s="279" t="s">
        <v>270</v>
      </c>
      <c r="K362" s="280"/>
      <c r="L362" s="280"/>
      <c r="M362" s="280"/>
      <c r="N362" s="281"/>
      <c r="O362" s="2"/>
      <c r="P362" s="38"/>
      <c r="Q362" s="39"/>
      <c r="R362" s="39"/>
      <c r="S362" s="40"/>
      <c r="T362" s="38"/>
      <c r="U362" s="39"/>
      <c r="V362" s="40"/>
      <c r="W362" s="352"/>
      <c r="X362" s="46"/>
      <c r="Y362" s="47"/>
      <c r="Z362" s="174"/>
      <c r="AB362" s="273">
        <f>COUNTIF($O362:$O363,"○")</f>
        <v>0</v>
      </c>
    </row>
    <row r="363" spans="1:28" ht="20.100000000000001" customHeight="1" x14ac:dyDescent="0.15">
      <c r="B363" s="174"/>
      <c r="E363" s="301"/>
      <c r="F363" s="282"/>
      <c r="G363" s="283"/>
      <c r="H363" s="284"/>
      <c r="I363" s="285"/>
      <c r="J363" s="279" t="s">
        <v>271</v>
      </c>
      <c r="K363" s="280"/>
      <c r="L363" s="280"/>
      <c r="M363" s="280"/>
      <c r="N363" s="281"/>
      <c r="O363" s="2"/>
      <c r="P363" s="38"/>
      <c r="Q363" s="39"/>
      <c r="R363" s="39"/>
      <c r="S363" s="40"/>
      <c r="T363" s="38"/>
      <c r="U363" s="39"/>
      <c r="V363" s="40"/>
      <c r="W363" s="51"/>
      <c r="X363" s="52"/>
      <c r="Y363" s="53"/>
      <c r="Z363" s="174"/>
    </row>
    <row r="364" spans="1:28" ht="20.100000000000001" customHeight="1" x14ac:dyDescent="0.15">
      <c r="A364" s="286">
        <f>IFERROR(IF(AND(TRIM($W364)="",$AB364&lt;&gt;0),1001,0),3)</f>
        <v>0</v>
      </c>
      <c r="B364" s="174"/>
      <c r="E364" s="301"/>
      <c r="F364" s="287">
        <v>740</v>
      </c>
      <c r="G364" s="288" t="s">
        <v>272</v>
      </c>
      <c r="H364" s="289"/>
      <c r="I364" s="290"/>
      <c r="J364" s="279" t="s">
        <v>273</v>
      </c>
      <c r="K364" s="280"/>
      <c r="L364" s="280"/>
      <c r="M364" s="280"/>
      <c r="N364" s="281"/>
      <c r="O364" s="2"/>
      <c r="P364" s="38"/>
      <c r="Q364" s="39"/>
      <c r="R364" s="39"/>
      <c r="S364" s="40"/>
      <c r="T364" s="38"/>
      <c r="U364" s="39"/>
      <c r="V364" s="40"/>
      <c r="W364" s="352"/>
      <c r="X364" s="46"/>
      <c r="Y364" s="47"/>
      <c r="Z364" s="174"/>
      <c r="AB364" s="273">
        <f>COUNTIF($O364:$O365,"○")</f>
        <v>0</v>
      </c>
    </row>
    <row r="365" spans="1:28" ht="20.100000000000001" customHeight="1" x14ac:dyDescent="0.15">
      <c r="B365" s="174"/>
      <c r="E365" s="301"/>
      <c r="F365" s="282"/>
      <c r="G365" s="283"/>
      <c r="H365" s="284"/>
      <c r="I365" s="285"/>
      <c r="J365" s="279" t="s">
        <v>271</v>
      </c>
      <c r="K365" s="280"/>
      <c r="L365" s="280"/>
      <c r="M365" s="280"/>
      <c r="N365" s="281"/>
      <c r="O365" s="2"/>
      <c r="P365" s="38"/>
      <c r="Q365" s="39"/>
      <c r="R365" s="39"/>
      <c r="S365" s="40"/>
      <c r="T365" s="38"/>
      <c r="U365" s="39"/>
      <c r="V365" s="40"/>
      <c r="W365" s="51"/>
      <c r="X365" s="52"/>
      <c r="Y365" s="53"/>
      <c r="Z365" s="174"/>
    </row>
    <row r="366" spans="1:28" ht="20.100000000000001" customHeight="1" x14ac:dyDescent="0.15">
      <c r="A366" s="286">
        <f>IFERROR(IF(AND(TRIM($W366)="",$AB366&lt;&gt;0),1001,0),3)</f>
        <v>0</v>
      </c>
      <c r="B366" s="174"/>
      <c r="E366" s="301"/>
      <c r="F366" s="287">
        <v>750</v>
      </c>
      <c r="G366" s="288" t="s">
        <v>274</v>
      </c>
      <c r="H366" s="289"/>
      <c r="I366" s="290"/>
      <c r="J366" s="279" t="s">
        <v>275</v>
      </c>
      <c r="K366" s="280"/>
      <c r="L366" s="280"/>
      <c r="M366" s="280"/>
      <c r="N366" s="281"/>
      <c r="O366" s="2"/>
      <c r="P366" s="38"/>
      <c r="Q366" s="39"/>
      <c r="R366" s="39"/>
      <c r="S366" s="40"/>
      <c r="T366" s="38"/>
      <c r="U366" s="39"/>
      <c r="V366" s="40"/>
      <c r="W366" s="352"/>
      <c r="X366" s="46"/>
      <c r="Y366" s="47"/>
      <c r="Z366" s="174"/>
      <c r="AB366" s="273">
        <f>COUNTIF($O366:$O368,"○")</f>
        <v>0</v>
      </c>
    </row>
    <row r="367" spans="1:28" ht="20.100000000000001" customHeight="1" x14ac:dyDescent="0.15">
      <c r="B367" s="174"/>
      <c r="E367" s="301"/>
      <c r="F367" s="275"/>
      <c r="G367" s="276"/>
      <c r="H367" s="277"/>
      <c r="I367" s="278"/>
      <c r="J367" s="279" t="s">
        <v>276</v>
      </c>
      <c r="K367" s="280"/>
      <c r="L367" s="280"/>
      <c r="M367" s="280"/>
      <c r="N367" s="281"/>
      <c r="O367" s="2"/>
      <c r="P367" s="38"/>
      <c r="Q367" s="39"/>
      <c r="R367" s="39"/>
      <c r="S367" s="40"/>
      <c r="T367" s="38"/>
      <c r="U367" s="39"/>
      <c r="V367" s="40"/>
      <c r="W367" s="48"/>
      <c r="X367" s="49"/>
      <c r="Y367" s="50"/>
      <c r="Z367" s="174"/>
    </row>
    <row r="368" spans="1:28" ht="20.100000000000001" customHeight="1" x14ac:dyDescent="0.15">
      <c r="B368" s="174"/>
      <c r="E368" s="301"/>
      <c r="F368" s="275"/>
      <c r="G368" s="276"/>
      <c r="H368" s="277"/>
      <c r="I368" s="278"/>
      <c r="J368" s="279" t="s">
        <v>277</v>
      </c>
      <c r="K368" s="280"/>
      <c r="L368" s="280"/>
      <c r="M368" s="280"/>
      <c r="N368" s="281"/>
      <c r="O368" s="2"/>
      <c r="P368" s="38"/>
      <c r="Q368" s="39"/>
      <c r="R368" s="39"/>
      <c r="S368" s="40"/>
      <c r="T368" s="38"/>
      <c r="U368" s="39"/>
      <c r="V368" s="40"/>
      <c r="W368" s="51"/>
      <c r="X368" s="52"/>
      <c r="Y368" s="53"/>
      <c r="Z368" s="174"/>
    </row>
    <row r="369" spans="1:28" ht="20.100000000000001" customHeight="1" x14ac:dyDescent="0.15">
      <c r="A369" s="286">
        <f>IFERROR(IF(AND(TRIM($W369)="",$AB369&lt;&gt;0),1001,0),3)</f>
        <v>0</v>
      </c>
      <c r="B369" s="174"/>
      <c r="E369" s="301"/>
      <c r="F369" s="287">
        <v>760</v>
      </c>
      <c r="G369" s="288" t="s">
        <v>278</v>
      </c>
      <c r="H369" s="289"/>
      <c r="I369" s="290"/>
      <c r="J369" s="279" t="s">
        <v>279</v>
      </c>
      <c r="K369" s="280"/>
      <c r="L369" s="280"/>
      <c r="M369" s="280"/>
      <c r="N369" s="281"/>
      <c r="O369" s="2"/>
      <c r="P369" s="38"/>
      <c r="Q369" s="39"/>
      <c r="R369" s="39"/>
      <c r="S369" s="40"/>
      <c r="T369" s="38"/>
      <c r="U369" s="39"/>
      <c r="V369" s="40"/>
      <c r="W369" s="352"/>
      <c r="X369" s="46"/>
      <c r="Y369" s="47"/>
      <c r="Z369" s="174"/>
      <c r="AB369" s="273">
        <f>COUNTIF($O369:$O371,"○")</f>
        <v>0</v>
      </c>
    </row>
    <row r="370" spans="1:28" ht="20.100000000000001" customHeight="1" x14ac:dyDescent="0.15">
      <c r="B370" s="174"/>
      <c r="E370" s="301"/>
      <c r="F370" s="275"/>
      <c r="G370" s="276"/>
      <c r="H370" s="277"/>
      <c r="I370" s="278"/>
      <c r="J370" s="279" t="s">
        <v>280</v>
      </c>
      <c r="K370" s="280"/>
      <c r="L370" s="280"/>
      <c r="M370" s="280"/>
      <c r="N370" s="281"/>
      <c r="O370" s="2"/>
      <c r="P370" s="38"/>
      <c r="Q370" s="39"/>
      <c r="R370" s="39"/>
      <c r="S370" s="40"/>
      <c r="T370" s="38"/>
      <c r="U370" s="39"/>
      <c r="V370" s="40"/>
      <c r="W370" s="48"/>
      <c r="X370" s="49"/>
      <c r="Y370" s="50"/>
      <c r="Z370" s="174"/>
    </row>
    <row r="371" spans="1:28" ht="20.100000000000001" customHeight="1" x14ac:dyDescent="0.15">
      <c r="B371" s="174"/>
      <c r="E371" s="301"/>
      <c r="F371" s="282"/>
      <c r="G371" s="283"/>
      <c r="H371" s="284"/>
      <c r="I371" s="285"/>
      <c r="J371" s="279" t="s">
        <v>281</v>
      </c>
      <c r="K371" s="280"/>
      <c r="L371" s="280"/>
      <c r="M371" s="280"/>
      <c r="N371" s="281"/>
      <c r="O371" s="2"/>
      <c r="P371" s="38"/>
      <c r="Q371" s="39"/>
      <c r="R371" s="39"/>
      <c r="S371" s="40"/>
      <c r="T371" s="38"/>
      <c r="U371" s="39"/>
      <c r="V371" s="40"/>
      <c r="W371" s="51"/>
      <c r="X371" s="52"/>
      <c r="Y371" s="53"/>
      <c r="Z371" s="174"/>
    </row>
    <row r="372" spans="1:28" ht="20.100000000000001" customHeight="1" x14ac:dyDescent="0.15">
      <c r="A372" s="286">
        <f>IFERROR(IF(AND(TRIM($W372)="",$AB372&lt;&gt;0),1001,0),3)</f>
        <v>0</v>
      </c>
      <c r="B372" s="174"/>
      <c r="E372" s="301"/>
      <c r="F372" s="287">
        <v>770</v>
      </c>
      <c r="G372" s="288" t="s">
        <v>282</v>
      </c>
      <c r="H372" s="289"/>
      <c r="I372" s="290"/>
      <c r="J372" s="279" t="s">
        <v>283</v>
      </c>
      <c r="K372" s="280"/>
      <c r="L372" s="280"/>
      <c r="M372" s="280"/>
      <c r="N372" s="281"/>
      <c r="O372" s="2"/>
      <c r="P372" s="38"/>
      <c r="Q372" s="39"/>
      <c r="R372" s="39"/>
      <c r="S372" s="40"/>
      <c r="T372" s="38"/>
      <c r="U372" s="39"/>
      <c r="V372" s="40"/>
      <c r="W372" s="352"/>
      <c r="X372" s="46"/>
      <c r="Y372" s="47"/>
      <c r="Z372" s="174"/>
      <c r="AB372" s="273">
        <f>COUNTIF($O372:$O376,"○")</f>
        <v>0</v>
      </c>
    </row>
    <row r="373" spans="1:28" ht="20.100000000000001" customHeight="1" x14ac:dyDescent="0.15">
      <c r="B373" s="174"/>
      <c r="E373" s="301"/>
      <c r="F373" s="275"/>
      <c r="G373" s="276"/>
      <c r="H373" s="277"/>
      <c r="I373" s="278"/>
      <c r="J373" s="279" t="s">
        <v>284</v>
      </c>
      <c r="K373" s="280"/>
      <c r="L373" s="280"/>
      <c r="M373" s="280"/>
      <c r="N373" s="281"/>
      <c r="O373" s="2"/>
      <c r="P373" s="38"/>
      <c r="Q373" s="39"/>
      <c r="R373" s="39"/>
      <c r="S373" s="40"/>
      <c r="T373" s="38"/>
      <c r="U373" s="39"/>
      <c r="V373" s="40"/>
      <c r="W373" s="48"/>
      <c r="X373" s="49"/>
      <c r="Y373" s="50"/>
      <c r="Z373" s="174"/>
    </row>
    <row r="374" spans="1:28" ht="20.100000000000001" customHeight="1" x14ac:dyDescent="0.15">
      <c r="B374" s="174"/>
      <c r="E374" s="301"/>
      <c r="F374" s="275"/>
      <c r="G374" s="276"/>
      <c r="H374" s="277"/>
      <c r="I374" s="278"/>
      <c r="J374" s="279" t="s">
        <v>285</v>
      </c>
      <c r="K374" s="280"/>
      <c r="L374" s="280"/>
      <c r="M374" s="280"/>
      <c r="N374" s="281"/>
      <c r="O374" s="2"/>
      <c r="P374" s="38"/>
      <c r="Q374" s="39"/>
      <c r="R374" s="39"/>
      <c r="S374" s="40"/>
      <c r="T374" s="38"/>
      <c r="U374" s="39"/>
      <c r="V374" s="40"/>
      <c r="W374" s="48"/>
      <c r="X374" s="49"/>
      <c r="Y374" s="50"/>
      <c r="Z374" s="174"/>
    </row>
    <row r="375" spans="1:28" ht="20.100000000000001" customHeight="1" x14ac:dyDescent="0.15">
      <c r="B375" s="174"/>
      <c r="E375" s="301"/>
      <c r="F375" s="275"/>
      <c r="G375" s="276"/>
      <c r="H375" s="277"/>
      <c r="I375" s="278"/>
      <c r="J375" s="279" t="s">
        <v>286</v>
      </c>
      <c r="K375" s="280"/>
      <c r="L375" s="280"/>
      <c r="M375" s="280"/>
      <c r="N375" s="281"/>
      <c r="O375" s="2"/>
      <c r="P375" s="38"/>
      <c r="Q375" s="39"/>
      <c r="R375" s="39"/>
      <c r="S375" s="40"/>
      <c r="T375" s="38"/>
      <c r="U375" s="39"/>
      <c r="V375" s="40"/>
      <c r="W375" s="48"/>
      <c r="X375" s="49"/>
      <c r="Y375" s="50"/>
      <c r="Z375" s="174"/>
    </row>
    <row r="376" spans="1:28" ht="20.100000000000001" customHeight="1" x14ac:dyDescent="0.15">
      <c r="B376" s="174"/>
      <c r="E376" s="301"/>
      <c r="F376" s="282"/>
      <c r="G376" s="283"/>
      <c r="H376" s="284"/>
      <c r="I376" s="285"/>
      <c r="J376" s="279" t="s">
        <v>287</v>
      </c>
      <c r="K376" s="280"/>
      <c r="L376" s="280"/>
      <c r="M376" s="280"/>
      <c r="N376" s="281"/>
      <c r="O376" s="2"/>
      <c r="P376" s="38"/>
      <c r="Q376" s="39"/>
      <c r="R376" s="39"/>
      <c r="S376" s="40"/>
      <c r="T376" s="38"/>
      <c r="U376" s="39"/>
      <c r="V376" s="40"/>
      <c r="W376" s="51"/>
      <c r="X376" s="52"/>
      <c r="Y376" s="53"/>
      <c r="Z376" s="174"/>
    </row>
    <row r="377" spans="1:28" ht="20.100000000000001" customHeight="1" x14ac:dyDescent="0.15">
      <c r="A377" s="286">
        <f>IFERROR(IF(AND(TRIM($W377)="",$AB377&lt;&gt;0),1001,0),3)</f>
        <v>0</v>
      </c>
      <c r="B377" s="174"/>
      <c r="E377" s="301"/>
      <c r="F377" s="287">
        <v>780</v>
      </c>
      <c r="G377" s="288" t="s">
        <v>288</v>
      </c>
      <c r="H377" s="289"/>
      <c r="I377" s="290"/>
      <c r="J377" s="279" t="s">
        <v>289</v>
      </c>
      <c r="K377" s="280"/>
      <c r="L377" s="280"/>
      <c r="M377" s="280"/>
      <c r="N377" s="281"/>
      <c r="O377" s="2"/>
      <c r="P377" s="38"/>
      <c r="Q377" s="39"/>
      <c r="R377" s="39"/>
      <c r="S377" s="40"/>
      <c r="T377" s="38"/>
      <c r="U377" s="39"/>
      <c r="V377" s="40"/>
      <c r="W377" s="352"/>
      <c r="X377" s="46"/>
      <c r="Y377" s="47"/>
      <c r="Z377" s="174"/>
      <c r="AB377" s="273">
        <f>COUNTIF($O377:$O380,"○")</f>
        <v>0</v>
      </c>
    </row>
    <row r="378" spans="1:28" ht="20.100000000000001" customHeight="1" x14ac:dyDescent="0.15">
      <c r="B378" s="174"/>
      <c r="E378" s="301"/>
      <c r="F378" s="275"/>
      <c r="G378" s="276"/>
      <c r="H378" s="277"/>
      <c r="I378" s="278"/>
      <c r="J378" s="279" t="s">
        <v>290</v>
      </c>
      <c r="K378" s="280"/>
      <c r="L378" s="280"/>
      <c r="M378" s="280"/>
      <c r="N378" s="281"/>
      <c r="O378" s="2"/>
      <c r="P378" s="38"/>
      <c r="Q378" s="39"/>
      <c r="R378" s="39"/>
      <c r="S378" s="40"/>
      <c r="T378" s="38"/>
      <c r="U378" s="39"/>
      <c r="V378" s="40"/>
      <c r="W378" s="48"/>
      <c r="X378" s="49"/>
      <c r="Y378" s="50"/>
      <c r="Z378" s="174"/>
    </row>
    <row r="379" spans="1:28" ht="20.100000000000001" customHeight="1" x14ac:dyDescent="0.15">
      <c r="B379" s="174"/>
      <c r="E379" s="301"/>
      <c r="F379" s="275"/>
      <c r="G379" s="276"/>
      <c r="H379" s="277"/>
      <c r="I379" s="278"/>
      <c r="J379" s="279" t="s">
        <v>291</v>
      </c>
      <c r="K379" s="280"/>
      <c r="L379" s="280"/>
      <c r="M379" s="280"/>
      <c r="N379" s="281"/>
      <c r="O379" s="2"/>
      <c r="P379" s="38"/>
      <c r="Q379" s="39"/>
      <c r="R379" s="39"/>
      <c r="S379" s="40"/>
      <c r="T379" s="38"/>
      <c r="U379" s="39"/>
      <c r="V379" s="40"/>
      <c r="W379" s="48"/>
      <c r="X379" s="49"/>
      <c r="Y379" s="50"/>
      <c r="Z379" s="174"/>
    </row>
    <row r="380" spans="1:28" ht="20.100000000000001" customHeight="1" x14ac:dyDescent="0.15">
      <c r="B380" s="174"/>
      <c r="E380" s="301"/>
      <c r="F380" s="282"/>
      <c r="G380" s="283"/>
      <c r="H380" s="284"/>
      <c r="I380" s="285"/>
      <c r="J380" s="279" t="s">
        <v>292</v>
      </c>
      <c r="K380" s="280"/>
      <c r="L380" s="280"/>
      <c r="M380" s="280"/>
      <c r="N380" s="281"/>
      <c r="O380" s="2"/>
      <c r="P380" s="38"/>
      <c r="Q380" s="39"/>
      <c r="R380" s="39"/>
      <c r="S380" s="40"/>
      <c r="T380" s="38"/>
      <c r="U380" s="39"/>
      <c r="V380" s="40"/>
      <c r="W380" s="51"/>
      <c r="X380" s="52"/>
      <c r="Y380" s="53"/>
      <c r="Z380" s="174"/>
    </row>
    <row r="381" spans="1:28" ht="20.100000000000001" customHeight="1" x14ac:dyDescent="0.15">
      <c r="A381" s="286">
        <f>IFERROR(IF(AND(TRIM($W381)="",$AB381&lt;&gt;0),1001,0),3)</f>
        <v>0</v>
      </c>
      <c r="B381" s="174"/>
      <c r="E381" s="301"/>
      <c r="F381" s="287">
        <v>790</v>
      </c>
      <c r="G381" s="288" t="s">
        <v>293</v>
      </c>
      <c r="H381" s="289"/>
      <c r="I381" s="290"/>
      <c r="J381" s="279" t="s">
        <v>294</v>
      </c>
      <c r="K381" s="280"/>
      <c r="L381" s="280"/>
      <c r="M381" s="280"/>
      <c r="N381" s="281"/>
      <c r="O381" s="2"/>
      <c r="P381" s="38"/>
      <c r="Q381" s="39"/>
      <c r="R381" s="39"/>
      <c r="S381" s="40"/>
      <c r="T381" s="38"/>
      <c r="U381" s="39"/>
      <c r="V381" s="40"/>
      <c r="W381" s="352"/>
      <c r="X381" s="46"/>
      <c r="Y381" s="47"/>
      <c r="Z381" s="174"/>
      <c r="AB381" s="273">
        <f>COUNTIF($O381:$O384,"○")</f>
        <v>0</v>
      </c>
    </row>
    <row r="382" spans="1:28" ht="20.100000000000001" customHeight="1" x14ac:dyDescent="0.15">
      <c r="B382" s="174"/>
      <c r="E382" s="301"/>
      <c r="F382" s="275"/>
      <c r="G382" s="276"/>
      <c r="H382" s="277"/>
      <c r="I382" s="278"/>
      <c r="J382" s="279" t="s">
        <v>295</v>
      </c>
      <c r="K382" s="280"/>
      <c r="L382" s="280"/>
      <c r="M382" s="280"/>
      <c r="N382" s="281"/>
      <c r="O382" s="2"/>
      <c r="P382" s="38"/>
      <c r="Q382" s="39"/>
      <c r="R382" s="39"/>
      <c r="S382" s="40"/>
      <c r="T382" s="38"/>
      <c r="U382" s="39"/>
      <c r="V382" s="40"/>
      <c r="W382" s="48"/>
      <c r="X382" s="49"/>
      <c r="Y382" s="50"/>
      <c r="Z382" s="174"/>
    </row>
    <row r="383" spans="1:28" ht="20.100000000000001" customHeight="1" x14ac:dyDescent="0.15">
      <c r="B383" s="174"/>
      <c r="E383" s="301"/>
      <c r="F383" s="275"/>
      <c r="G383" s="276"/>
      <c r="H383" s="277"/>
      <c r="I383" s="278"/>
      <c r="J383" s="279" t="s">
        <v>296</v>
      </c>
      <c r="K383" s="280"/>
      <c r="L383" s="280"/>
      <c r="M383" s="280"/>
      <c r="N383" s="281"/>
      <c r="O383" s="2"/>
      <c r="P383" s="38"/>
      <c r="Q383" s="39"/>
      <c r="R383" s="39"/>
      <c r="S383" s="40"/>
      <c r="T383" s="38"/>
      <c r="U383" s="39"/>
      <c r="V383" s="40"/>
      <c r="W383" s="48"/>
      <c r="X383" s="49"/>
      <c r="Y383" s="50"/>
      <c r="Z383" s="174"/>
    </row>
    <row r="384" spans="1:28" ht="20.100000000000001" customHeight="1" x14ac:dyDescent="0.15">
      <c r="B384" s="174"/>
      <c r="E384" s="301"/>
      <c r="F384" s="282"/>
      <c r="G384" s="283"/>
      <c r="H384" s="284"/>
      <c r="I384" s="285"/>
      <c r="J384" s="279" t="s">
        <v>297</v>
      </c>
      <c r="K384" s="280"/>
      <c r="L384" s="280"/>
      <c r="M384" s="280"/>
      <c r="N384" s="281"/>
      <c r="O384" s="2"/>
      <c r="P384" s="38"/>
      <c r="Q384" s="39"/>
      <c r="R384" s="39"/>
      <c r="S384" s="40"/>
      <c r="T384" s="38"/>
      <c r="U384" s="39"/>
      <c r="V384" s="40"/>
      <c r="W384" s="51"/>
      <c r="X384" s="52"/>
      <c r="Y384" s="53"/>
      <c r="Z384" s="174"/>
    </row>
    <row r="385" spans="1:28" ht="20.100000000000001" customHeight="1" x14ac:dyDescent="0.15">
      <c r="A385" s="286">
        <f>IFERROR(IF(AND(TRIM($W385)="",$AB385&lt;&gt;0),1001,0),3)</f>
        <v>0</v>
      </c>
      <c r="B385" s="174"/>
      <c r="E385" s="301"/>
      <c r="F385" s="287">
        <v>800</v>
      </c>
      <c r="G385" s="288" t="s">
        <v>298</v>
      </c>
      <c r="H385" s="289"/>
      <c r="I385" s="290"/>
      <c r="J385" s="279" t="s">
        <v>299</v>
      </c>
      <c r="K385" s="280"/>
      <c r="L385" s="280"/>
      <c r="M385" s="280"/>
      <c r="N385" s="281"/>
      <c r="O385" s="2"/>
      <c r="P385" s="38"/>
      <c r="Q385" s="39"/>
      <c r="R385" s="39"/>
      <c r="S385" s="40"/>
      <c r="T385" s="38"/>
      <c r="U385" s="39"/>
      <c r="V385" s="40"/>
      <c r="W385" s="352"/>
      <c r="X385" s="46"/>
      <c r="Y385" s="47"/>
      <c r="Z385" s="174"/>
      <c r="AB385" s="273">
        <f>COUNTIF($O385:$O389,"○")</f>
        <v>0</v>
      </c>
    </row>
    <row r="386" spans="1:28" ht="20.100000000000001" customHeight="1" x14ac:dyDescent="0.15">
      <c r="B386" s="174"/>
      <c r="E386" s="301"/>
      <c r="F386" s="275"/>
      <c r="G386" s="276"/>
      <c r="H386" s="277"/>
      <c r="I386" s="278"/>
      <c r="J386" s="279" t="s">
        <v>300</v>
      </c>
      <c r="K386" s="280"/>
      <c r="L386" s="280"/>
      <c r="M386" s="280"/>
      <c r="N386" s="281"/>
      <c r="O386" s="2"/>
      <c r="P386" s="38"/>
      <c r="Q386" s="39"/>
      <c r="R386" s="39"/>
      <c r="S386" s="40"/>
      <c r="T386" s="38"/>
      <c r="U386" s="39"/>
      <c r="V386" s="40"/>
      <c r="W386" s="48"/>
      <c r="X386" s="49"/>
      <c r="Y386" s="50"/>
      <c r="Z386" s="174"/>
    </row>
    <row r="387" spans="1:28" ht="20.100000000000001" customHeight="1" x14ac:dyDescent="0.15">
      <c r="B387" s="174"/>
      <c r="E387" s="301"/>
      <c r="F387" s="275"/>
      <c r="G387" s="276"/>
      <c r="H387" s="277"/>
      <c r="I387" s="278"/>
      <c r="J387" s="279" t="s">
        <v>301</v>
      </c>
      <c r="K387" s="280"/>
      <c r="L387" s="280"/>
      <c r="M387" s="280"/>
      <c r="N387" s="281"/>
      <c r="O387" s="2"/>
      <c r="P387" s="38"/>
      <c r="Q387" s="39"/>
      <c r="R387" s="39"/>
      <c r="S387" s="40"/>
      <c r="T387" s="38"/>
      <c r="U387" s="39"/>
      <c r="V387" s="40"/>
      <c r="W387" s="48"/>
      <c r="X387" s="49"/>
      <c r="Y387" s="50"/>
      <c r="Z387" s="174"/>
    </row>
    <row r="388" spans="1:28" ht="20.100000000000001" customHeight="1" x14ac:dyDescent="0.15">
      <c r="B388" s="174"/>
      <c r="E388" s="301"/>
      <c r="F388" s="275"/>
      <c r="G388" s="276"/>
      <c r="H388" s="277"/>
      <c r="I388" s="278"/>
      <c r="J388" s="279" t="s">
        <v>302</v>
      </c>
      <c r="K388" s="280"/>
      <c r="L388" s="280"/>
      <c r="M388" s="280"/>
      <c r="N388" s="281"/>
      <c r="O388" s="2"/>
      <c r="P388" s="38"/>
      <c r="Q388" s="39"/>
      <c r="R388" s="39"/>
      <c r="S388" s="40"/>
      <c r="T388" s="38"/>
      <c r="U388" s="39"/>
      <c r="V388" s="40"/>
      <c r="W388" s="48"/>
      <c r="X388" s="49"/>
      <c r="Y388" s="50"/>
      <c r="Z388" s="174"/>
    </row>
    <row r="389" spans="1:28" ht="20.100000000000001" customHeight="1" x14ac:dyDescent="0.15">
      <c r="B389" s="174"/>
      <c r="E389" s="301"/>
      <c r="F389" s="282"/>
      <c r="G389" s="283"/>
      <c r="H389" s="284"/>
      <c r="I389" s="285"/>
      <c r="J389" s="279" t="s">
        <v>303</v>
      </c>
      <c r="K389" s="280"/>
      <c r="L389" s="280"/>
      <c r="M389" s="280"/>
      <c r="N389" s="281"/>
      <c r="O389" s="2"/>
      <c r="P389" s="38"/>
      <c r="Q389" s="39"/>
      <c r="R389" s="39"/>
      <c r="S389" s="40"/>
      <c r="T389" s="38"/>
      <c r="U389" s="39"/>
      <c r="V389" s="40"/>
      <c r="W389" s="51"/>
      <c r="X389" s="52"/>
      <c r="Y389" s="53"/>
      <c r="Z389" s="174"/>
    </row>
    <row r="390" spans="1:28" ht="20.100000000000001" customHeight="1" x14ac:dyDescent="0.15">
      <c r="A390" s="286">
        <f>IFERROR(IF(AND(TRIM($W390)="",$AB390&lt;&gt;0),1001,0),3)</f>
        <v>0</v>
      </c>
      <c r="B390" s="174"/>
      <c r="E390" s="301"/>
      <c r="F390" s="287">
        <v>810</v>
      </c>
      <c r="G390" s="288" t="s">
        <v>304</v>
      </c>
      <c r="H390" s="289"/>
      <c r="I390" s="290"/>
      <c r="J390" s="279" t="s">
        <v>305</v>
      </c>
      <c r="K390" s="280"/>
      <c r="L390" s="280"/>
      <c r="M390" s="280"/>
      <c r="N390" s="281"/>
      <c r="O390" s="2"/>
      <c r="P390" s="38"/>
      <c r="Q390" s="39"/>
      <c r="R390" s="39"/>
      <c r="S390" s="40"/>
      <c r="T390" s="38"/>
      <c r="U390" s="39"/>
      <c r="V390" s="40"/>
      <c r="W390" s="352"/>
      <c r="X390" s="46"/>
      <c r="Y390" s="47"/>
      <c r="Z390" s="174"/>
      <c r="AB390" s="273">
        <f>COUNTIF($O390:$O395,"○")</f>
        <v>0</v>
      </c>
    </row>
    <row r="391" spans="1:28" ht="20.100000000000001" customHeight="1" x14ac:dyDescent="0.15">
      <c r="B391" s="174"/>
      <c r="E391" s="301"/>
      <c r="F391" s="275"/>
      <c r="G391" s="276"/>
      <c r="H391" s="277"/>
      <c r="I391" s="278"/>
      <c r="J391" s="279" t="s">
        <v>306</v>
      </c>
      <c r="K391" s="280"/>
      <c r="L391" s="280"/>
      <c r="M391" s="280"/>
      <c r="N391" s="281"/>
      <c r="O391" s="2"/>
      <c r="P391" s="38"/>
      <c r="Q391" s="39"/>
      <c r="R391" s="39"/>
      <c r="S391" s="40"/>
      <c r="T391" s="38"/>
      <c r="U391" s="39"/>
      <c r="V391" s="40"/>
      <c r="W391" s="48"/>
      <c r="X391" s="49"/>
      <c r="Y391" s="50"/>
      <c r="Z391" s="174"/>
    </row>
    <row r="392" spans="1:28" ht="20.100000000000001" customHeight="1" x14ac:dyDescent="0.15">
      <c r="B392" s="174"/>
      <c r="E392" s="301"/>
      <c r="F392" s="275"/>
      <c r="G392" s="276"/>
      <c r="H392" s="277"/>
      <c r="I392" s="278"/>
      <c r="J392" s="279" t="s">
        <v>307</v>
      </c>
      <c r="K392" s="280"/>
      <c r="L392" s="280"/>
      <c r="M392" s="280"/>
      <c r="N392" s="281"/>
      <c r="O392" s="2"/>
      <c r="P392" s="38"/>
      <c r="Q392" s="39"/>
      <c r="R392" s="39"/>
      <c r="S392" s="40"/>
      <c r="T392" s="38"/>
      <c r="U392" s="39"/>
      <c r="V392" s="40"/>
      <c r="W392" s="48"/>
      <c r="X392" s="49"/>
      <c r="Y392" s="50"/>
      <c r="Z392" s="174"/>
    </row>
    <row r="393" spans="1:28" ht="20.100000000000001" customHeight="1" x14ac:dyDescent="0.15">
      <c r="B393" s="174"/>
      <c r="E393" s="301"/>
      <c r="F393" s="275"/>
      <c r="G393" s="276"/>
      <c r="H393" s="277"/>
      <c r="I393" s="278"/>
      <c r="J393" s="279" t="s">
        <v>308</v>
      </c>
      <c r="K393" s="280"/>
      <c r="L393" s="280"/>
      <c r="M393" s="280"/>
      <c r="N393" s="281"/>
      <c r="O393" s="2"/>
      <c r="P393" s="38"/>
      <c r="Q393" s="39"/>
      <c r="R393" s="39"/>
      <c r="S393" s="40"/>
      <c r="T393" s="38"/>
      <c r="U393" s="39"/>
      <c r="V393" s="40"/>
      <c r="W393" s="48"/>
      <c r="X393" s="49"/>
      <c r="Y393" s="50"/>
      <c r="Z393" s="174"/>
    </row>
    <row r="394" spans="1:28" ht="20.100000000000001" customHeight="1" x14ac:dyDescent="0.15">
      <c r="B394" s="174"/>
      <c r="E394" s="301"/>
      <c r="F394" s="275"/>
      <c r="G394" s="276"/>
      <c r="H394" s="277"/>
      <c r="I394" s="278"/>
      <c r="J394" s="279" t="s">
        <v>309</v>
      </c>
      <c r="K394" s="280"/>
      <c r="L394" s="280"/>
      <c r="M394" s="280"/>
      <c r="N394" s="281"/>
      <c r="O394" s="2"/>
      <c r="P394" s="38"/>
      <c r="Q394" s="39"/>
      <c r="R394" s="39"/>
      <c r="S394" s="40"/>
      <c r="T394" s="38"/>
      <c r="U394" s="39"/>
      <c r="V394" s="40"/>
      <c r="W394" s="48"/>
      <c r="X394" s="49"/>
      <c r="Y394" s="50"/>
      <c r="Z394" s="174"/>
    </row>
    <row r="395" spans="1:28" ht="20.100000000000001" customHeight="1" x14ac:dyDescent="0.15">
      <c r="B395" s="174"/>
      <c r="E395" s="301"/>
      <c r="F395" s="282"/>
      <c r="G395" s="283"/>
      <c r="H395" s="284"/>
      <c r="I395" s="285"/>
      <c r="J395" s="279" t="s">
        <v>310</v>
      </c>
      <c r="K395" s="280"/>
      <c r="L395" s="280"/>
      <c r="M395" s="280"/>
      <c r="N395" s="281"/>
      <c r="O395" s="2"/>
      <c r="P395" s="38"/>
      <c r="Q395" s="39"/>
      <c r="R395" s="39"/>
      <c r="S395" s="40"/>
      <c r="T395" s="38"/>
      <c r="U395" s="39"/>
      <c r="V395" s="40"/>
      <c r="W395" s="51"/>
      <c r="X395" s="52"/>
      <c r="Y395" s="53"/>
      <c r="Z395" s="174"/>
    </row>
    <row r="396" spans="1:28" ht="20.100000000000001" customHeight="1" x14ac:dyDescent="0.15">
      <c r="A396" s="286">
        <f>IFERROR(IF(AND(TRIM($W396)="",$AB396&lt;&gt;0),1001,0),3)</f>
        <v>0</v>
      </c>
      <c r="B396" s="174"/>
      <c r="E396" s="301"/>
      <c r="F396" s="287">
        <v>820</v>
      </c>
      <c r="G396" s="288" t="s">
        <v>311</v>
      </c>
      <c r="H396" s="289"/>
      <c r="I396" s="290"/>
      <c r="J396" s="279" t="s">
        <v>312</v>
      </c>
      <c r="K396" s="280"/>
      <c r="L396" s="280"/>
      <c r="M396" s="280"/>
      <c r="N396" s="281"/>
      <c r="O396" s="2"/>
      <c r="P396" s="38"/>
      <c r="Q396" s="39"/>
      <c r="R396" s="39"/>
      <c r="S396" s="40"/>
      <c r="T396" s="38"/>
      <c r="U396" s="39"/>
      <c r="V396" s="40"/>
      <c r="W396" s="352"/>
      <c r="X396" s="46"/>
      <c r="Y396" s="47"/>
      <c r="Z396" s="174"/>
      <c r="AB396" s="273">
        <f>COUNTIF($O396:$O401,"○")</f>
        <v>0</v>
      </c>
    </row>
    <row r="397" spans="1:28" ht="20.100000000000001" customHeight="1" x14ac:dyDescent="0.15">
      <c r="B397" s="174"/>
      <c r="E397" s="302"/>
      <c r="F397" s="275"/>
      <c r="G397" s="276"/>
      <c r="H397" s="277"/>
      <c r="I397" s="278"/>
      <c r="J397" s="279" t="s">
        <v>313</v>
      </c>
      <c r="K397" s="280"/>
      <c r="L397" s="280"/>
      <c r="M397" s="280"/>
      <c r="N397" s="281"/>
      <c r="O397" s="2"/>
      <c r="P397" s="38"/>
      <c r="Q397" s="39"/>
      <c r="R397" s="39"/>
      <c r="S397" s="40"/>
      <c r="T397" s="38"/>
      <c r="U397" s="39"/>
      <c r="V397" s="40"/>
      <c r="W397" s="48"/>
      <c r="X397" s="49"/>
      <c r="Y397" s="50"/>
      <c r="Z397" s="174"/>
    </row>
    <row r="398" spans="1:28" ht="20.100000000000001" customHeight="1" x14ac:dyDescent="0.15">
      <c r="B398" s="174"/>
      <c r="E398" s="302"/>
      <c r="F398" s="275"/>
      <c r="G398" s="276"/>
      <c r="H398" s="277"/>
      <c r="I398" s="278"/>
      <c r="J398" s="279" t="s">
        <v>314</v>
      </c>
      <c r="K398" s="280"/>
      <c r="L398" s="280"/>
      <c r="M398" s="280"/>
      <c r="N398" s="281"/>
      <c r="O398" s="2"/>
      <c r="P398" s="38"/>
      <c r="Q398" s="39"/>
      <c r="R398" s="39"/>
      <c r="S398" s="40"/>
      <c r="T398" s="38"/>
      <c r="U398" s="39"/>
      <c r="V398" s="40"/>
      <c r="W398" s="48"/>
      <c r="X398" s="49"/>
      <c r="Y398" s="50"/>
      <c r="Z398" s="174"/>
    </row>
    <row r="399" spans="1:28" ht="20.100000000000001" customHeight="1" x14ac:dyDescent="0.15">
      <c r="B399" s="174"/>
      <c r="E399" s="302"/>
      <c r="F399" s="275"/>
      <c r="G399" s="276"/>
      <c r="H399" s="277"/>
      <c r="I399" s="278"/>
      <c r="J399" s="279" t="s">
        <v>315</v>
      </c>
      <c r="K399" s="280"/>
      <c r="L399" s="280"/>
      <c r="M399" s="280"/>
      <c r="N399" s="281"/>
      <c r="O399" s="2"/>
      <c r="P399" s="38"/>
      <c r="Q399" s="39"/>
      <c r="R399" s="39"/>
      <c r="S399" s="40"/>
      <c r="T399" s="38"/>
      <c r="U399" s="39"/>
      <c r="V399" s="40"/>
      <c r="W399" s="48"/>
      <c r="X399" s="49"/>
      <c r="Y399" s="50"/>
      <c r="Z399" s="174"/>
    </row>
    <row r="400" spans="1:28" ht="20.100000000000001" customHeight="1" x14ac:dyDescent="0.15">
      <c r="B400" s="174"/>
      <c r="E400" s="302"/>
      <c r="F400" s="275"/>
      <c r="G400" s="276"/>
      <c r="H400" s="277"/>
      <c r="I400" s="278"/>
      <c r="J400" s="279" t="s">
        <v>316</v>
      </c>
      <c r="K400" s="280"/>
      <c r="L400" s="280"/>
      <c r="M400" s="280"/>
      <c r="N400" s="281"/>
      <c r="O400" s="2"/>
      <c r="P400" s="38"/>
      <c r="Q400" s="39"/>
      <c r="R400" s="39"/>
      <c r="S400" s="40"/>
      <c r="T400" s="38"/>
      <c r="U400" s="39"/>
      <c r="V400" s="40"/>
      <c r="W400" s="48"/>
      <c r="X400" s="49"/>
      <c r="Y400" s="50"/>
      <c r="Z400" s="174"/>
    </row>
    <row r="401" spans="1:28" ht="20.100000000000001" customHeight="1" x14ac:dyDescent="0.15">
      <c r="B401" s="174"/>
      <c r="E401" s="302"/>
      <c r="F401" s="282"/>
      <c r="G401" s="283"/>
      <c r="H401" s="284"/>
      <c r="I401" s="285"/>
      <c r="J401" s="279" t="s">
        <v>317</v>
      </c>
      <c r="K401" s="280"/>
      <c r="L401" s="280"/>
      <c r="M401" s="280"/>
      <c r="N401" s="281"/>
      <c r="O401" s="2"/>
      <c r="P401" s="38"/>
      <c r="Q401" s="39"/>
      <c r="R401" s="39"/>
      <c r="S401" s="40"/>
      <c r="T401" s="38"/>
      <c r="U401" s="39"/>
      <c r="V401" s="40"/>
      <c r="W401" s="51"/>
      <c r="X401" s="52"/>
      <c r="Y401" s="53"/>
      <c r="Z401" s="174"/>
    </row>
    <row r="402" spans="1:28" ht="20.100000000000001" customHeight="1" x14ac:dyDescent="0.15">
      <c r="A402" s="286">
        <f>IFERROR(IF(AND(TRIM($W402)="",$AB402&lt;&gt;0),1001,0),3)</f>
        <v>0</v>
      </c>
      <c r="B402" s="174"/>
      <c r="E402" s="302"/>
      <c r="F402" s="287">
        <v>830</v>
      </c>
      <c r="G402" s="288" t="s">
        <v>318</v>
      </c>
      <c r="H402" s="289"/>
      <c r="I402" s="290"/>
      <c r="J402" s="279" t="s">
        <v>319</v>
      </c>
      <c r="K402" s="280"/>
      <c r="L402" s="280"/>
      <c r="M402" s="280"/>
      <c r="N402" s="281"/>
      <c r="O402" s="2"/>
      <c r="P402" s="38"/>
      <c r="Q402" s="39"/>
      <c r="R402" s="39"/>
      <c r="S402" s="40"/>
      <c r="T402" s="38"/>
      <c r="U402" s="39"/>
      <c r="V402" s="40"/>
      <c r="W402" s="352"/>
      <c r="X402" s="46"/>
      <c r="Y402" s="47"/>
      <c r="Z402" s="174"/>
      <c r="AB402" s="273">
        <f>COUNTIF($O402:$O406,"○")</f>
        <v>0</v>
      </c>
    </row>
    <row r="403" spans="1:28" ht="20.100000000000001" customHeight="1" x14ac:dyDescent="0.15">
      <c r="B403" s="174"/>
      <c r="E403" s="302"/>
      <c r="F403" s="275"/>
      <c r="G403" s="276"/>
      <c r="H403" s="277"/>
      <c r="I403" s="278"/>
      <c r="J403" s="279" t="s">
        <v>320</v>
      </c>
      <c r="K403" s="280"/>
      <c r="L403" s="280"/>
      <c r="M403" s="280"/>
      <c r="N403" s="281"/>
      <c r="O403" s="2"/>
      <c r="P403" s="38"/>
      <c r="Q403" s="39"/>
      <c r="R403" s="39"/>
      <c r="S403" s="40"/>
      <c r="T403" s="38"/>
      <c r="U403" s="39"/>
      <c r="V403" s="40"/>
      <c r="W403" s="48"/>
      <c r="X403" s="49"/>
      <c r="Y403" s="50"/>
      <c r="Z403" s="174"/>
    </row>
    <row r="404" spans="1:28" ht="20.100000000000001" customHeight="1" x14ac:dyDescent="0.15">
      <c r="B404" s="174"/>
      <c r="E404" s="302"/>
      <c r="F404" s="275"/>
      <c r="G404" s="276"/>
      <c r="H404" s="277"/>
      <c r="I404" s="278"/>
      <c r="J404" s="279" t="s">
        <v>321</v>
      </c>
      <c r="K404" s="280"/>
      <c r="L404" s="280"/>
      <c r="M404" s="280"/>
      <c r="N404" s="281"/>
      <c r="O404" s="2"/>
      <c r="P404" s="38"/>
      <c r="Q404" s="39"/>
      <c r="R404" s="39"/>
      <c r="S404" s="40"/>
      <c r="T404" s="38"/>
      <c r="U404" s="39"/>
      <c r="V404" s="40"/>
      <c r="W404" s="48"/>
      <c r="X404" s="49"/>
      <c r="Y404" s="50"/>
      <c r="Z404" s="174"/>
    </row>
    <row r="405" spans="1:28" ht="20.100000000000001" customHeight="1" x14ac:dyDescent="0.15">
      <c r="B405" s="174"/>
      <c r="E405" s="302"/>
      <c r="F405" s="275"/>
      <c r="G405" s="276"/>
      <c r="H405" s="277"/>
      <c r="I405" s="278"/>
      <c r="J405" s="279" t="s">
        <v>322</v>
      </c>
      <c r="K405" s="280"/>
      <c r="L405" s="280"/>
      <c r="M405" s="280"/>
      <c r="N405" s="281"/>
      <c r="O405" s="2"/>
      <c r="P405" s="38"/>
      <c r="Q405" s="39"/>
      <c r="R405" s="39"/>
      <c r="S405" s="40"/>
      <c r="T405" s="38"/>
      <c r="U405" s="39"/>
      <c r="V405" s="40"/>
      <c r="W405" s="48"/>
      <c r="X405" s="49"/>
      <c r="Y405" s="50"/>
      <c r="Z405" s="174"/>
    </row>
    <row r="406" spans="1:28" ht="20.100000000000001" customHeight="1" x14ac:dyDescent="0.15">
      <c r="B406" s="174"/>
      <c r="E406" s="302"/>
      <c r="F406" s="282"/>
      <c r="G406" s="283"/>
      <c r="H406" s="284"/>
      <c r="I406" s="285"/>
      <c r="J406" s="279" t="s">
        <v>323</v>
      </c>
      <c r="K406" s="280"/>
      <c r="L406" s="280"/>
      <c r="M406" s="280"/>
      <c r="N406" s="281"/>
      <c r="O406" s="2"/>
      <c r="P406" s="38"/>
      <c r="Q406" s="39"/>
      <c r="R406" s="39"/>
      <c r="S406" s="40"/>
      <c r="T406" s="38"/>
      <c r="U406" s="39"/>
      <c r="V406" s="40"/>
      <c r="W406" s="51"/>
      <c r="X406" s="52"/>
      <c r="Y406" s="53"/>
      <c r="Z406" s="174"/>
    </row>
    <row r="407" spans="1:28" ht="20.100000000000001" customHeight="1" x14ac:dyDescent="0.15">
      <c r="A407" s="286">
        <f>IFERROR(IF(AND(TRIM($W407)="",$AB407&lt;&gt;0),1001,0),3)</f>
        <v>0</v>
      </c>
      <c r="B407" s="174"/>
      <c r="E407" s="301"/>
      <c r="F407" s="287">
        <v>840</v>
      </c>
      <c r="G407" s="288" t="s">
        <v>324</v>
      </c>
      <c r="H407" s="289"/>
      <c r="I407" s="290"/>
      <c r="J407" s="279" t="s">
        <v>325</v>
      </c>
      <c r="K407" s="280"/>
      <c r="L407" s="280"/>
      <c r="M407" s="280"/>
      <c r="N407" s="281"/>
      <c r="O407" s="2"/>
      <c r="P407" s="38"/>
      <c r="Q407" s="39"/>
      <c r="R407" s="39"/>
      <c r="S407" s="40"/>
      <c r="T407" s="38"/>
      <c r="U407" s="39"/>
      <c r="V407" s="40"/>
      <c r="W407" s="352"/>
      <c r="X407" s="46"/>
      <c r="Y407" s="47"/>
      <c r="Z407" s="174"/>
      <c r="AB407" s="273">
        <f>COUNTIF($O407:$O412,"○")</f>
        <v>0</v>
      </c>
    </row>
    <row r="408" spans="1:28" ht="20.100000000000001" customHeight="1" x14ac:dyDescent="0.15">
      <c r="B408" s="174"/>
      <c r="E408" s="301"/>
      <c r="F408" s="275"/>
      <c r="G408" s="276"/>
      <c r="H408" s="277"/>
      <c r="I408" s="278"/>
      <c r="J408" s="279" t="s">
        <v>326</v>
      </c>
      <c r="K408" s="280"/>
      <c r="L408" s="280"/>
      <c r="M408" s="280"/>
      <c r="N408" s="281"/>
      <c r="O408" s="2"/>
      <c r="P408" s="38"/>
      <c r="Q408" s="39"/>
      <c r="R408" s="39"/>
      <c r="S408" s="40"/>
      <c r="T408" s="38"/>
      <c r="U408" s="39"/>
      <c r="V408" s="40"/>
      <c r="W408" s="48"/>
      <c r="X408" s="49"/>
      <c r="Y408" s="50"/>
      <c r="Z408" s="174"/>
    </row>
    <row r="409" spans="1:28" ht="20.100000000000001" customHeight="1" x14ac:dyDescent="0.15">
      <c r="B409" s="174"/>
      <c r="E409" s="301"/>
      <c r="F409" s="275"/>
      <c r="G409" s="276"/>
      <c r="H409" s="277"/>
      <c r="I409" s="278"/>
      <c r="J409" s="279" t="s">
        <v>327</v>
      </c>
      <c r="K409" s="280"/>
      <c r="L409" s="280"/>
      <c r="M409" s="280"/>
      <c r="N409" s="281"/>
      <c r="O409" s="2"/>
      <c r="P409" s="38"/>
      <c r="Q409" s="39"/>
      <c r="R409" s="39"/>
      <c r="S409" s="40"/>
      <c r="T409" s="38"/>
      <c r="U409" s="39"/>
      <c r="V409" s="40"/>
      <c r="W409" s="48"/>
      <c r="X409" s="49"/>
      <c r="Y409" s="50"/>
      <c r="Z409" s="174"/>
    </row>
    <row r="410" spans="1:28" ht="20.100000000000001" customHeight="1" x14ac:dyDescent="0.15">
      <c r="B410" s="174"/>
      <c r="E410" s="301"/>
      <c r="F410" s="275"/>
      <c r="G410" s="276"/>
      <c r="H410" s="277"/>
      <c r="I410" s="278"/>
      <c r="J410" s="279" t="s">
        <v>328</v>
      </c>
      <c r="K410" s="280"/>
      <c r="L410" s="280"/>
      <c r="M410" s="280"/>
      <c r="N410" s="281"/>
      <c r="O410" s="2"/>
      <c r="P410" s="38"/>
      <c r="Q410" s="39"/>
      <c r="R410" s="39"/>
      <c r="S410" s="40"/>
      <c r="T410" s="38"/>
      <c r="U410" s="39"/>
      <c r="V410" s="40"/>
      <c r="W410" s="48"/>
      <c r="X410" s="49"/>
      <c r="Y410" s="50"/>
      <c r="Z410" s="174"/>
    </row>
    <row r="411" spans="1:28" ht="20.100000000000001" customHeight="1" x14ac:dyDescent="0.15">
      <c r="B411" s="174"/>
      <c r="E411" s="301"/>
      <c r="F411" s="275"/>
      <c r="G411" s="276"/>
      <c r="H411" s="277"/>
      <c r="I411" s="278"/>
      <c r="J411" s="279" t="s">
        <v>329</v>
      </c>
      <c r="K411" s="280"/>
      <c r="L411" s="280"/>
      <c r="M411" s="280"/>
      <c r="N411" s="281"/>
      <c r="O411" s="2"/>
      <c r="P411" s="38"/>
      <c r="Q411" s="39"/>
      <c r="R411" s="39"/>
      <c r="S411" s="40"/>
      <c r="T411" s="38"/>
      <c r="U411" s="39"/>
      <c r="V411" s="40"/>
      <c r="W411" s="48"/>
      <c r="X411" s="49"/>
      <c r="Y411" s="50"/>
      <c r="Z411" s="174"/>
    </row>
    <row r="412" spans="1:28" ht="20.100000000000001" customHeight="1" x14ac:dyDescent="0.15">
      <c r="B412" s="174"/>
      <c r="E412" s="301"/>
      <c r="F412" s="282"/>
      <c r="G412" s="283"/>
      <c r="H412" s="284"/>
      <c r="I412" s="285"/>
      <c r="J412" s="279" t="s">
        <v>330</v>
      </c>
      <c r="K412" s="280"/>
      <c r="L412" s="280"/>
      <c r="M412" s="280"/>
      <c r="N412" s="281"/>
      <c r="O412" s="2"/>
      <c r="P412" s="38"/>
      <c r="Q412" s="39"/>
      <c r="R412" s="39"/>
      <c r="S412" s="40"/>
      <c r="T412" s="38"/>
      <c r="U412" s="39"/>
      <c r="V412" s="40"/>
      <c r="W412" s="51"/>
      <c r="X412" s="52"/>
      <c r="Y412" s="53"/>
      <c r="Z412" s="174"/>
    </row>
    <row r="413" spans="1:28" ht="20.100000000000001" customHeight="1" x14ac:dyDescent="0.15">
      <c r="A413" s="286">
        <f>IFERROR(IF(AND(TRIM($W413)="",$AB413&lt;&gt;0),1001,0),3)</f>
        <v>0</v>
      </c>
      <c r="B413" s="174"/>
      <c r="E413" s="301"/>
      <c r="F413" s="287">
        <v>850</v>
      </c>
      <c r="G413" s="288" t="s">
        <v>331</v>
      </c>
      <c r="H413" s="289"/>
      <c r="I413" s="290"/>
      <c r="J413" s="279" t="s">
        <v>332</v>
      </c>
      <c r="K413" s="280"/>
      <c r="L413" s="280"/>
      <c r="M413" s="280"/>
      <c r="N413" s="281"/>
      <c r="O413" s="2"/>
      <c r="P413" s="38"/>
      <c r="Q413" s="39"/>
      <c r="R413" s="39"/>
      <c r="S413" s="40"/>
      <c r="T413" s="38"/>
      <c r="U413" s="39"/>
      <c r="V413" s="40"/>
      <c r="W413" s="352"/>
      <c r="X413" s="46"/>
      <c r="Y413" s="47"/>
      <c r="Z413" s="174"/>
      <c r="AB413" s="273">
        <f>COUNTIF($O413:$O417,"○")</f>
        <v>0</v>
      </c>
    </row>
    <row r="414" spans="1:28" ht="20.100000000000001" customHeight="1" x14ac:dyDescent="0.15">
      <c r="B414" s="174"/>
      <c r="E414" s="301"/>
      <c r="F414" s="275"/>
      <c r="G414" s="276"/>
      <c r="H414" s="277"/>
      <c r="I414" s="278"/>
      <c r="J414" s="279" t="s">
        <v>333</v>
      </c>
      <c r="K414" s="280"/>
      <c r="L414" s="280"/>
      <c r="M414" s="280"/>
      <c r="N414" s="281"/>
      <c r="O414" s="2"/>
      <c r="P414" s="38"/>
      <c r="Q414" s="39"/>
      <c r="R414" s="39"/>
      <c r="S414" s="40"/>
      <c r="T414" s="38"/>
      <c r="U414" s="39"/>
      <c r="V414" s="40"/>
      <c r="W414" s="48"/>
      <c r="X414" s="49"/>
      <c r="Y414" s="50"/>
      <c r="Z414" s="174"/>
    </row>
    <row r="415" spans="1:28" ht="20.100000000000001" customHeight="1" x14ac:dyDescent="0.15">
      <c r="B415" s="174"/>
      <c r="E415" s="301"/>
      <c r="F415" s="275"/>
      <c r="G415" s="276"/>
      <c r="H415" s="277"/>
      <c r="I415" s="278"/>
      <c r="J415" s="279" t="s">
        <v>334</v>
      </c>
      <c r="K415" s="280"/>
      <c r="L415" s="280"/>
      <c r="M415" s="280"/>
      <c r="N415" s="281"/>
      <c r="O415" s="2"/>
      <c r="P415" s="38"/>
      <c r="Q415" s="39"/>
      <c r="R415" s="39"/>
      <c r="S415" s="40"/>
      <c r="T415" s="38"/>
      <c r="U415" s="39"/>
      <c r="V415" s="40"/>
      <c r="W415" s="48"/>
      <c r="X415" s="49"/>
      <c r="Y415" s="50"/>
      <c r="Z415" s="174"/>
    </row>
    <row r="416" spans="1:28" ht="20.100000000000001" customHeight="1" x14ac:dyDescent="0.15">
      <c r="B416" s="174"/>
      <c r="E416" s="301"/>
      <c r="F416" s="275"/>
      <c r="G416" s="276"/>
      <c r="H416" s="277"/>
      <c r="I416" s="278"/>
      <c r="J416" s="279" t="s">
        <v>335</v>
      </c>
      <c r="K416" s="280"/>
      <c r="L416" s="280"/>
      <c r="M416" s="280"/>
      <c r="N416" s="281"/>
      <c r="O416" s="2"/>
      <c r="P416" s="38"/>
      <c r="Q416" s="39"/>
      <c r="R416" s="39"/>
      <c r="S416" s="40"/>
      <c r="T416" s="38"/>
      <c r="U416" s="39"/>
      <c r="V416" s="40"/>
      <c r="W416" s="48"/>
      <c r="X416" s="49"/>
      <c r="Y416" s="50"/>
      <c r="Z416" s="174"/>
    </row>
    <row r="417" spans="1:28" ht="20.100000000000001" customHeight="1" x14ac:dyDescent="0.15">
      <c r="B417" s="174"/>
      <c r="E417" s="301"/>
      <c r="F417" s="282"/>
      <c r="G417" s="283"/>
      <c r="H417" s="284"/>
      <c r="I417" s="285"/>
      <c r="J417" s="279" t="s">
        <v>336</v>
      </c>
      <c r="K417" s="280"/>
      <c r="L417" s="280"/>
      <c r="M417" s="280"/>
      <c r="N417" s="281"/>
      <c r="O417" s="2"/>
      <c r="P417" s="38"/>
      <c r="Q417" s="39"/>
      <c r="R417" s="39"/>
      <c r="S417" s="40"/>
      <c r="T417" s="38"/>
      <c r="U417" s="39"/>
      <c r="V417" s="40"/>
      <c r="W417" s="51"/>
      <c r="X417" s="52"/>
      <c r="Y417" s="53"/>
      <c r="Z417" s="174"/>
    </row>
    <row r="418" spans="1:28" ht="20.100000000000001" customHeight="1" x14ac:dyDescent="0.15">
      <c r="A418" s="286">
        <f>IFERROR(IF(AND(TRIM($W418)="",$AB418&lt;&gt;0),1001,0),3)</f>
        <v>0</v>
      </c>
      <c r="B418" s="174"/>
      <c r="E418" s="301"/>
      <c r="F418" s="287">
        <v>860</v>
      </c>
      <c r="G418" s="288" t="s">
        <v>337</v>
      </c>
      <c r="H418" s="289"/>
      <c r="I418" s="290"/>
      <c r="J418" s="279" t="s">
        <v>338</v>
      </c>
      <c r="K418" s="280"/>
      <c r="L418" s="280"/>
      <c r="M418" s="280"/>
      <c r="N418" s="281"/>
      <c r="O418" s="2"/>
      <c r="P418" s="38"/>
      <c r="Q418" s="39"/>
      <c r="R418" s="39"/>
      <c r="S418" s="40"/>
      <c r="T418" s="38"/>
      <c r="U418" s="39"/>
      <c r="V418" s="40"/>
      <c r="W418" s="352"/>
      <c r="X418" s="46"/>
      <c r="Y418" s="47"/>
      <c r="Z418" s="174"/>
      <c r="AB418" s="273">
        <f>COUNTIF($O418:$O422,"○")</f>
        <v>0</v>
      </c>
    </row>
    <row r="419" spans="1:28" ht="20.100000000000001" customHeight="1" x14ac:dyDescent="0.15">
      <c r="B419" s="174"/>
      <c r="E419" s="301"/>
      <c r="F419" s="275"/>
      <c r="G419" s="276"/>
      <c r="H419" s="277"/>
      <c r="I419" s="278"/>
      <c r="J419" s="279" t="s">
        <v>339</v>
      </c>
      <c r="K419" s="280"/>
      <c r="L419" s="280"/>
      <c r="M419" s="280"/>
      <c r="N419" s="281"/>
      <c r="O419" s="2"/>
      <c r="P419" s="38"/>
      <c r="Q419" s="39"/>
      <c r="R419" s="39"/>
      <c r="S419" s="40"/>
      <c r="T419" s="38"/>
      <c r="U419" s="39"/>
      <c r="V419" s="40"/>
      <c r="W419" s="48"/>
      <c r="X419" s="49"/>
      <c r="Y419" s="50"/>
      <c r="Z419" s="174"/>
    </row>
    <row r="420" spans="1:28" ht="20.100000000000001" customHeight="1" x14ac:dyDescent="0.15">
      <c r="B420" s="174"/>
      <c r="E420" s="301"/>
      <c r="F420" s="275"/>
      <c r="G420" s="276"/>
      <c r="H420" s="277"/>
      <c r="I420" s="278"/>
      <c r="J420" s="279" t="s">
        <v>340</v>
      </c>
      <c r="K420" s="280"/>
      <c r="L420" s="280"/>
      <c r="M420" s="280"/>
      <c r="N420" s="281"/>
      <c r="O420" s="2"/>
      <c r="P420" s="38"/>
      <c r="Q420" s="39"/>
      <c r="R420" s="39"/>
      <c r="S420" s="40"/>
      <c r="T420" s="38"/>
      <c r="U420" s="39"/>
      <c r="V420" s="40"/>
      <c r="W420" s="48"/>
      <c r="X420" s="49"/>
      <c r="Y420" s="50"/>
      <c r="Z420" s="174"/>
    </row>
    <row r="421" spans="1:28" ht="20.100000000000001" customHeight="1" x14ac:dyDescent="0.15">
      <c r="B421" s="174"/>
      <c r="E421" s="301"/>
      <c r="F421" s="275"/>
      <c r="G421" s="276"/>
      <c r="H421" s="277"/>
      <c r="I421" s="278"/>
      <c r="J421" s="279" t="s">
        <v>341</v>
      </c>
      <c r="K421" s="280"/>
      <c r="L421" s="280"/>
      <c r="M421" s="280"/>
      <c r="N421" s="281"/>
      <c r="O421" s="2"/>
      <c r="P421" s="38"/>
      <c r="Q421" s="39"/>
      <c r="R421" s="39"/>
      <c r="S421" s="40"/>
      <c r="T421" s="38"/>
      <c r="U421" s="39"/>
      <c r="V421" s="40"/>
      <c r="W421" s="48"/>
      <c r="X421" s="49"/>
      <c r="Y421" s="50"/>
      <c r="Z421" s="174"/>
    </row>
    <row r="422" spans="1:28" ht="20.100000000000001" customHeight="1" x14ac:dyDescent="0.15">
      <c r="B422" s="174"/>
      <c r="E422" s="301"/>
      <c r="F422" s="282"/>
      <c r="G422" s="283"/>
      <c r="H422" s="284"/>
      <c r="I422" s="285"/>
      <c r="J422" s="279" t="s">
        <v>342</v>
      </c>
      <c r="K422" s="280"/>
      <c r="L422" s="280"/>
      <c r="M422" s="280"/>
      <c r="N422" s="281"/>
      <c r="O422" s="2"/>
      <c r="P422" s="38"/>
      <c r="Q422" s="39"/>
      <c r="R422" s="39"/>
      <c r="S422" s="40"/>
      <c r="T422" s="38"/>
      <c r="U422" s="39"/>
      <c r="V422" s="40"/>
      <c r="W422" s="51"/>
      <c r="X422" s="52"/>
      <c r="Y422" s="53"/>
      <c r="Z422" s="174"/>
    </row>
    <row r="423" spans="1:28" ht="20.100000000000001" customHeight="1" x14ac:dyDescent="0.15">
      <c r="A423" s="286">
        <f>IFERROR(IF(AND(TRIM($W423)="",$AB423&lt;&gt;0),1001,0),3)</f>
        <v>0</v>
      </c>
      <c r="B423" s="174"/>
      <c r="E423" s="301"/>
      <c r="F423" s="287">
        <v>870</v>
      </c>
      <c r="G423" s="288" t="s">
        <v>343</v>
      </c>
      <c r="H423" s="289"/>
      <c r="I423" s="290"/>
      <c r="J423" s="279" t="s">
        <v>344</v>
      </c>
      <c r="K423" s="280"/>
      <c r="L423" s="280"/>
      <c r="M423" s="280"/>
      <c r="N423" s="281"/>
      <c r="O423" s="2"/>
      <c r="P423" s="38"/>
      <c r="Q423" s="39"/>
      <c r="R423" s="39"/>
      <c r="S423" s="40"/>
      <c r="T423" s="38"/>
      <c r="U423" s="39"/>
      <c r="V423" s="40"/>
      <c r="W423" s="352"/>
      <c r="X423" s="46"/>
      <c r="Y423" s="47"/>
      <c r="Z423" s="174"/>
      <c r="AB423" s="273">
        <f>COUNTIF($O423:$O424,"○")</f>
        <v>0</v>
      </c>
    </row>
    <row r="424" spans="1:28" ht="20.100000000000001" customHeight="1" x14ac:dyDescent="0.15">
      <c r="B424" s="174"/>
      <c r="E424" s="301"/>
      <c r="F424" s="282"/>
      <c r="G424" s="283"/>
      <c r="H424" s="284"/>
      <c r="I424" s="285"/>
      <c r="J424" s="279" t="s">
        <v>345</v>
      </c>
      <c r="K424" s="280"/>
      <c r="L424" s="280"/>
      <c r="M424" s="280"/>
      <c r="N424" s="281"/>
      <c r="O424" s="2"/>
      <c r="P424" s="38"/>
      <c r="Q424" s="39"/>
      <c r="R424" s="39"/>
      <c r="S424" s="40"/>
      <c r="T424" s="38"/>
      <c r="U424" s="39"/>
      <c r="V424" s="40"/>
      <c r="W424" s="51"/>
      <c r="X424" s="52"/>
      <c r="Y424" s="53"/>
      <c r="Z424" s="174"/>
    </row>
    <row r="425" spans="1:28" ht="20.100000000000001" customHeight="1" x14ac:dyDescent="0.15">
      <c r="A425" s="286">
        <f>IFERROR(IF(AND(TRIM($W425)="",$AB425&lt;&gt;0),1001,0),3)</f>
        <v>0</v>
      </c>
      <c r="B425" s="174"/>
      <c r="E425" s="301"/>
      <c r="F425" s="287">
        <v>880</v>
      </c>
      <c r="G425" s="288" t="s">
        <v>346</v>
      </c>
      <c r="H425" s="289"/>
      <c r="I425" s="290"/>
      <c r="J425" s="279" t="s">
        <v>347</v>
      </c>
      <c r="K425" s="280"/>
      <c r="L425" s="280"/>
      <c r="M425" s="280"/>
      <c r="N425" s="281"/>
      <c r="O425" s="2"/>
      <c r="P425" s="38"/>
      <c r="Q425" s="39"/>
      <c r="R425" s="39"/>
      <c r="S425" s="40"/>
      <c r="T425" s="38"/>
      <c r="U425" s="39"/>
      <c r="V425" s="40"/>
      <c r="W425" s="352"/>
      <c r="X425" s="46"/>
      <c r="Y425" s="47"/>
      <c r="Z425" s="174"/>
      <c r="AB425" s="273">
        <f>COUNTIF($O425:$O427,"○")</f>
        <v>0</v>
      </c>
    </row>
    <row r="426" spans="1:28" ht="20.100000000000001" customHeight="1" x14ac:dyDescent="0.15">
      <c r="B426" s="174"/>
      <c r="E426" s="301"/>
      <c r="F426" s="275"/>
      <c r="G426" s="276"/>
      <c r="H426" s="277"/>
      <c r="I426" s="278"/>
      <c r="J426" s="279" t="s">
        <v>348</v>
      </c>
      <c r="K426" s="280"/>
      <c r="L426" s="280"/>
      <c r="M426" s="280"/>
      <c r="N426" s="281"/>
      <c r="O426" s="2"/>
      <c r="P426" s="38"/>
      <c r="Q426" s="39"/>
      <c r="R426" s="39"/>
      <c r="S426" s="40"/>
      <c r="T426" s="38"/>
      <c r="U426" s="39"/>
      <c r="V426" s="40"/>
      <c r="W426" s="48"/>
      <c r="X426" s="49"/>
      <c r="Y426" s="50"/>
      <c r="Z426" s="174"/>
    </row>
    <row r="427" spans="1:28" ht="20.100000000000001" customHeight="1" x14ac:dyDescent="0.15">
      <c r="B427" s="174"/>
      <c r="E427" s="301"/>
      <c r="F427" s="282"/>
      <c r="G427" s="283"/>
      <c r="H427" s="284"/>
      <c r="I427" s="285"/>
      <c r="J427" s="279" t="s">
        <v>349</v>
      </c>
      <c r="K427" s="280"/>
      <c r="L427" s="280"/>
      <c r="M427" s="280"/>
      <c r="N427" s="281"/>
      <c r="O427" s="2"/>
      <c r="P427" s="38"/>
      <c r="Q427" s="39"/>
      <c r="R427" s="39"/>
      <c r="S427" s="40"/>
      <c r="T427" s="38"/>
      <c r="U427" s="39"/>
      <c r="V427" s="40"/>
      <c r="W427" s="51"/>
      <c r="X427" s="52"/>
      <c r="Y427" s="53"/>
      <c r="Z427" s="174"/>
    </row>
    <row r="428" spans="1:28" ht="20.100000000000001" customHeight="1" x14ac:dyDescent="0.15">
      <c r="A428" s="286">
        <f>IFERROR(IF(AND(TRIM($W428)="",$AB428&lt;&gt;0),1001,0),3)</f>
        <v>0</v>
      </c>
      <c r="B428" s="174"/>
      <c r="E428" s="301"/>
      <c r="F428" s="287">
        <v>890</v>
      </c>
      <c r="G428" s="288" t="s">
        <v>350</v>
      </c>
      <c r="H428" s="289"/>
      <c r="I428" s="290"/>
      <c r="J428" s="279" t="s">
        <v>351</v>
      </c>
      <c r="K428" s="280"/>
      <c r="L428" s="280"/>
      <c r="M428" s="280"/>
      <c r="N428" s="281"/>
      <c r="O428" s="2"/>
      <c r="P428" s="38"/>
      <c r="Q428" s="39"/>
      <c r="R428" s="39"/>
      <c r="S428" s="40"/>
      <c r="T428" s="38"/>
      <c r="U428" s="39"/>
      <c r="V428" s="40"/>
      <c r="W428" s="352"/>
      <c r="X428" s="46"/>
      <c r="Y428" s="47"/>
      <c r="Z428" s="174"/>
      <c r="AB428" s="273">
        <f>COUNTIF($O428:$O434,"○")</f>
        <v>0</v>
      </c>
    </row>
    <row r="429" spans="1:28" ht="20.100000000000001" customHeight="1" x14ac:dyDescent="0.15">
      <c r="B429" s="174"/>
      <c r="E429" s="301"/>
      <c r="F429" s="275"/>
      <c r="G429" s="276"/>
      <c r="H429" s="277"/>
      <c r="I429" s="278"/>
      <c r="J429" s="279" t="s">
        <v>352</v>
      </c>
      <c r="K429" s="280"/>
      <c r="L429" s="280"/>
      <c r="M429" s="280"/>
      <c r="N429" s="281"/>
      <c r="O429" s="2"/>
      <c r="P429" s="38"/>
      <c r="Q429" s="39"/>
      <c r="R429" s="39"/>
      <c r="S429" s="40"/>
      <c r="T429" s="38"/>
      <c r="U429" s="39"/>
      <c r="V429" s="40"/>
      <c r="W429" s="48"/>
      <c r="X429" s="49"/>
      <c r="Y429" s="50"/>
      <c r="Z429" s="174"/>
    </row>
    <row r="430" spans="1:28" ht="20.100000000000001" customHeight="1" x14ac:dyDescent="0.15">
      <c r="B430" s="174"/>
      <c r="E430" s="301"/>
      <c r="F430" s="275"/>
      <c r="G430" s="276"/>
      <c r="H430" s="277"/>
      <c r="I430" s="278"/>
      <c r="J430" s="279" t="s">
        <v>353</v>
      </c>
      <c r="K430" s="280"/>
      <c r="L430" s="280"/>
      <c r="M430" s="280"/>
      <c r="N430" s="281"/>
      <c r="O430" s="2"/>
      <c r="P430" s="38"/>
      <c r="Q430" s="39"/>
      <c r="R430" s="39"/>
      <c r="S430" s="40"/>
      <c r="T430" s="38"/>
      <c r="U430" s="39"/>
      <c r="V430" s="40"/>
      <c r="W430" s="48"/>
      <c r="X430" s="49"/>
      <c r="Y430" s="50"/>
      <c r="Z430" s="174"/>
    </row>
    <row r="431" spans="1:28" ht="20.100000000000001" customHeight="1" x14ac:dyDescent="0.15">
      <c r="B431" s="174"/>
      <c r="E431" s="301"/>
      <c r="F431" s="275"/>
      <c r="G431" s="276"/>
      <c r="H431" s="277"/>
      <c r="I431" s="278"/>
      <c r="J431" s="279" t="s">
        <v>354</v>
      </c>
      <c r="K431" s="280"/>
      <c r="L431" s="280"/>
      <c r="M431" s="280"/>
      <c r="N431" s="281"/>
      <c r="O431" s="2"/>
      <c r="P431" s="38"/>
      <c r="Q431" s="39"/>
      <c r="R431" s="39"/>
      <c r="S431" s="40"/>
      <c r="T431" s="38"/>
      <c r="U431" s="39"/>
      <c r="V431" s="40"/>
      <c r="W431" s="48"/>
      <c r="X431" s="49"/>
      <c r="Y431" s="50"/>
      <c r="Z431" s="174"/>
    </row>
    <row r="432" spans="1:28" ht="20.100000000000001" customHeight="1" x14ac:dyDescent="0.15">
      <c r="B432" s="174"/>
      <c r="E432" s="301"/>
      <c r="F432" s="275"/>
      <c r="G432" s="276"/>
      <c r="H432" s="277"/>
      <c r="I432" s="278"/>
      <c r="J432" s="279" t="s">
        <v>355</v>
      </c>
      <c r="K432" s="280"/>
      <c r="L432" s="280"/>
      <c r="M432" s="280"/>
      <c r="N432" s="281"/>
      <c r="O432" s="2"/>
      <c r="P432" s="38"/>
      <c r="Q432" s="39"/>
      <c r="R432" s="39"/>
      <c r="S432" s="40"/>
      <c r="T432" s="38"/>
      <c r="U432" s="39"/>
      <c r="V432" s="40"/>
      <c r="W432" s="48"/>
      <c r="X432" s="49"/>
      <c r="Y432" s="50"/>
      <c r="Z432" s="174"/>
    </row>
    <row r="433" spans="1:28" ht="20.100000000000001" customHeight="1" x14ac:dyDescent="0.15">
      <c r="B433" s="174"/>
      <c r="E433" s="301"/>
      <c r="F433" s="275"/>
      <c r="G433" s="276"/>
      <c r="H433" s="277"/>
      <c r="I433" s="278"/>
      <c r="J433" s="279" t="s">
        <v>356</v>
      </c>
      <c r="K433" s="280"/>
      <c r="L433" s="280"/>
      <c r="M433" s="280"/>
      <c r="N433" s="281"/>
      <c r="O433" s="2"/>
      <c r="P433" s="38"/>
      <c r="Q433" s="39"/>
      <c r="R433" s="39"/>
      <c r="S433" s="40"/>
      <c r="T433" s="38"/>
      <c r="U433" s="39"/>
      <c r="V433" s="40"/>
      <c r="W433" s="48"/>
      <c r="X433" s="49"/>
      <c r="Y433" s="50"/>
      <c r="Z433" s="174"/>
    </row>
    <row r="434" spans="1:28" ht="20.100000000000001" customHeight="1" x14ac:dyDescent="0.15">
      <c r="B434" s="174"/>
      <c r="E434" s="301"/>
      <c r="F434" s="282"/>
      <c r="G434" s="283"/>
      <c r="H434" s="284"/>
      <c r="I434" s="285"/>
      <c r="J434" s="279" t="s">
        <v>357</v>
      </c>
      <c r="K434" s="280"/>
      <c r="L434" s="280"/>
      <c r="M434" s="280"/>
      <c r="N434" s="281"/>
      <c r="O434" s="2"/>
      <c r="P434" s="38"/>
      <c r="Q434" s="39"/>
      <c r="R434" s="39"/>
      <c r="S434" s="40"/>
      <c r="T434" s="38"/>
      <c r="U434" s="39"/>
      <c r="V434" s="40"/>
      <c r="W434" s="51"/>
      <c r="X434" s="52"/>
      <c r="Y434" s="53"/>
      <c r="Z434" s="174"/>
    </row>
    <row r="435" spans="1:28" ht="20.100000000000001" customHeight="1" x14ac:dyDescent="0.15">
      <c r="A435" s="286">
        <f>IFERROR(IF(AND(TRIM($W435)="",$AB435&lt;&gt;0),1001,0),3)</f>
        <v>0</v>
      </c>
      <c r="B435" s="174"/>
      <c r="E435" s="301"/>
      <c r="F435" s="287">
        <v>900</v>
      </c>
      <c r="G435" s="288" t="s">
        <v>358</v>
      </c>
      <c r="H435" s="289"/>
      <c r="I435" s="290"/>
      <c r="J435" s="279" t="s">
        <v>359</v>
      </c>
      <c r="K435" s="280"/>
      <c r="L435" s="280"/>
      <c r="M435" s="280"/>
      <c r="N435" s="281"/>
      <c r="O435" s="2"/>
      <c r="P435" s="38"/>
      <c r="Q435" s="39"/>
      <c r="R435" s="39"/>
      <c r="S435" s="40"/>
      <c r="T435" s="38"/>
      <c r="U435" s="39"/>
      <c r="V435" s="40"/>
      <c r="W435" s="352"/>
      <c r="X435" s="46"/>
      <c r="Y435" s="47"/>
      <c r="Z435" s="174"/>
      <c r="AB435" s="273">
        <f>COUNTIF($O435:$O437,"○")</f>
        <v>0</v>
      </c>
    </row>
    <row r="436" spans="1:28" ht="20.100000000000001" customHeight="1" x14ac:dyDescent="0.15">
      <c r="B436" s="174"/>
      <c r="E436" s="301"/>
      <c r="F436" s="275"/>
      <c r="G436" s="276"/>
      <c r="H436" s="277"/>
      <c r="I436" s="278"/>
      <c r="J436" s="279" t="s">
        <v>360</v>
      </c>
      <c r="K436" s="280"/>
      <c r="L436" s="280"/>
      <c r="M436" s="280"/>
      <c r="N436" s="281"/>
      <c r="O436" s="2"/>
      <c r="P436" s="38"/>
      <c r="Q436" s="39"/>
      <c r="R436" s="39"/>
      <c r="S436" s="40"/>
      <c r="T436" s="38"/>
      <c r="U436" s="39"/>
      <c r="V436" s="40"/>
      <c r="W436" s="48"/>
      <c r="X436" s="49"/>
      <c r="Y436" s="50"/>
      <c r="Z436" s="174"/>
    </row>
    <row r="437" spans="1:28" ht="20.100000000000001" customHeight="1" x14ac:dyDescent="0.15">
      <c r="B437" s="174"/>
      <c r="E437" s="301"/>
      <c r="F437" s="282"/>
      <c r="G437" s="283"/>
      <c r="H437" s="284"/>
      <c r="I437" s="285"/>
      <c r="J437" s="279" t="s">
        <v>361</v>
      </c>
      <c r="K437" s="280"/>
      <c r="L437" s="280"/>
      <c r="M437" s="280"/>
      <c r="N437" s="281"/>
      <c r="O437" s="2"/>
      <c r="P437" s="38"/>
      <c r="Q437" s="39"/>
      <c r="R437" s="39"/>
      <c r="S437" s="40"/>
      <c r="T437" s="38"/>
      <c r="U437" s="39"/>
      <c r="V437" s="40"/>
      <c r="W437" s="51"/>
      <c r="X437" s="52"/>
      <c r="Y437" s="53"/>
      <c r="Z437" s="174"/>
    </row>
    <row r="438" spans="1:28" ht="20.100000000000001" customHeight="1" x14ac:dyDescent="0.15">
      <c r="A438" s="286">
        <f>IFERROR(IF(AND(TRIM($W438)="",$AB438&lt;&gt;0),1001,0),3)</f>
        <v>0</v>
      </c>
      <c r="B438" s="174"/>
      <c r="E438" s="301"/>
      <c r="F438" s="287">
        <v>910</v>
      </c>
      <c r="G438" s="288" t="s">
        <v>362</v>
      </c>
      <c r="H438" s="289"/>
      <c r="I438" s="290"/>
      <c r="J438" s="279" t="s">
        <v>363</v>
      </c>
      <c r="K438" s="280"/>
      <c r="L438" s="280"/>
      <c r="M438" s="280"/>
      <c r="N438" s="281"/>
      <c r="O438" s="2"/>
      <c r="P438" s="38"/>
      <c r="Q438" s="39"/>
      <c r="R438" s="39"/>
      <c r="S438" s="40"/>
      <c r="T438" s="38"/>
      <c r="U438" s="39"/>
      <c r="V438" s="40"/>
      <c r="W438" s="352"/>
      <c r="X438" s="46"/>
      <c r="Y438" s="47"/>
      <c r="Z438" s="174"/>
      <c r="AB438" s="273">
        <f>COUNTIF($O438:$O441,"○")</f>
        <v>0</v>
      </c>
    </row>
    <row r="439" spans="1:28" ht="20.100000000000001" customHeight="1" x14ac:dyDescent="0.15">
      <c r="B439" s="174"/>
      <c r="E439" s="301"/>
      <c r="F439" s="275"/>
      <c r="G439" s="276"/>
      <c r="H439" s="277"/>
      <c r="I439" s="278"/>
      <c r="J439" s="279" t="s">
        <v>364</v>
      </c>
      <c r="K439" s="280"/>
      <c r="L439" s="280"/>
      <c r="M439" s="280"/>
      <c r="N439" s="281"/>
      <c r="O439" s="2"/>
      <c r="P439" s="38"/>
      <c r="Q439" s="39"/>
      <c r="R439" s="39"/>
      <c r="S439" s="40"/>
      <c r="T439" s="38"/>
      <c r="U439" s="39"/>
      <c r="V439" s="40"/>
      <c r="W439" s="48"/>
      <c r="X439" s="49"/>
      <c r="Y439" s="50"/>
      <c r="Z439" s="174"/>
    </row>
    <row r="440" spans="1:28" ht="20.100000000000001" customHeight="1" x14ac:dyDescent="0.15">
      <c r="B440" s="174"/>
      <c r="E440" s="301"/>
      <c r="F440" s="275"/>
      <c r="G440" s="276"/>
      <c r="H440" s="277"/>
      <c r="I440" s="278"/>
      <c r="J440" s="279" t="s">
        <v>365</v>
      </c>
      <c r="K440" s="280"/>
      <c r="L440" s="280"/>
      <c r="M440" s="280"/>
      <c r="N440" s="281"/>
      <c r="O440" s="2"/>
      <c r="P440" s="38"/>
      <c r="Q440" s="39"/>
      <c r="R440" s="39"/>
      <c r="S440" s="40"/>
      <c r="T440" s="38"/>
      <c r="U440" s="39"/>
      <c r="V440" s="40"/>
      <c r="W440" s="48"/>
      <c r="X440" s="49"/>
      <c r="Y440" s="50"/>
      <c r="Z440" s="174"/>
    </row>
    <row r="441" spans="1:28" ht="20.100000000000001" customHeight="1" x14ac:dyDescent="0.15">
      <c r="B441" s="174"/>
      <c r="E441" s="301"/>
      <c r="F441" s="275"/>
      <c r="G441" s="276"/>
      <c r="H441" s="277"/>
      <c r="I441" s="278"/>
      <c r="J441" s="303" t="s">
        <v>366</v>
      </c>
      <c r="K441" s="304"/>
      <c r="L441" s="304"/>
      <c r="M441" s="304"/>
      <c r="N441" s="305"/>
      <c r="O441" s="5"/>
      <c r="P441" s="97"/>
      <c r="Q441" s="88"/>
      <c r="R441" s="88"/>
      <c r="S441" s="98"/>
      <c r="T441" s="97"/>
      <c r="U441" s="88"/>
      <c r="V441" s="98"/>
      <c r="W441" s="94"/>
      <c r="X441" s="95"/>
      <c r="Y441" s="96"/>
      <c r="Z441" s="174"/>
    </row>
    <row r="442" spans="1:28" ht="30" customHeight="1" x14ac:dyDescent="0.15">
      <c r="B442" s="174"/>
      <c r="E442" s="306" t="s">
        <v>224</v>
      </c>
      <c r="F442" s="258">
        <v>9999</v>
      </c>
      <c r="G442" s="256" t="s">
        <v>432</v>
      </c>
      <c r="H442" s="307"/>
      <c r="I442" s="307"/>
      <c r="J442" s="307"/>
      <c r="K442" s="307"/>
      <c r="L442" s="307"/>
      <c r="M442" s="307"/>
      <c r="N442" s="308"/>
      <c r="O442" s="6"/>
      <c r="P442" s="309"/>
      <c r="Q442" s="309"/>
      <c r="R442" s="309"/>
      <c r="S442" s="309"/>
      <c r="T442" s="309"/>
      <c r="U442" s="309"/>
      <c r="V442" s="309"/>
      <c r="W442" s="309"/>
      <c r="X442" s="309"/>
      <c r="Y442" s="310"/>
      <c r="Z442" s="174"/>
    </row>
    <row r="443" spans="1:28" ht="20.100000000000001" customHeight="1" x14ac:dyDescent="0.15">
      <c r="B443" s="174"/>
      <c r="E443" s="311" t="s">
        <v>441</v>
      </c>
      <c r="F443" s="312"/>
      <c r="G443" s="312"/>
      <c r="H443" s="312"/>
      <c r="I443" s="312"/>
      <c r="J443" s="312"/>
      <c r="K443" s="312"/>
      <c r="L443" s="312"/>
      <c r="M443" s="312"/>
      <c r="N443" s="312"/>
      <c r="O443" s="312"/>
      <c r="P443" s="312"/>
      <c r="Q443" s="312"/>
      <c r="R443" s="312"/>
      <c r="S443" s="312"/>
      <c r="T443" s="312"/>
      <c r="U443" s="312"/>
      <c r="V443" s="312"/>
      <c r="W443" s="312"/>
      <c r="X443" s="312"/>
      <c r="Y443" s="312"/>
      <c r="Z443" s="174"/>
    </row>
    <row r="444" spans="1:28" ht="20.100000000000001" customHeight="1" x14ac:dyDescent="0.15">
      <c r="A444" s="101"/>
      <c r="B444" s="174"/>
      <c r="D444" s="126">
        <v>2</v>
      </c>
      <c r="E444" s="313" t="s">
        <v>224</v>
      </c>
      <c r="Z444" s="174"/>
    </row>
    <row r="445" spans="1:28" ht="18.2" customHeight="1" x14ac:dyDescent="0.15">
      <c r="A445" s="117"/>
      <c r="B445" s="106"/>
      <c r="C445" s="250"/>
      <c r="D445" s="122"/>
      <c r="E445" s="314" t="s">
        <v>442</v>
      </c>
      <c r="F445" s="315"/>
      <c r="G445" s="315"/>
      <c r="H445" s="315"/>
      <c r="I445" s="315"/>
      <c r="J445" s="315"/>
      <c r="K445" s="315"/>
      <c r="L445" s="315"/>
      <c r="M445" s="315"/>
      <c r="N445" s="315"/>
      <c r="O445" s="315"/>
      <c r="P445" s="315"/>
      <c r="Q445" s="315"/>
      <c r="R445" s="315"/>
      <c r="S445" s="315"/>
      <c r="T445" s="315"/>
      <c r="U445" s="315"/>
      <c r="V445" s="315"/>
      <c r="W445" s="315"/>
      <c r="X445" s="315"/>
      <c r="Y445" s="315"/>
      <c r="Z445" s="130"/>
    </row>
    <row r="446" spans="1:28" ht="20.100000000000001" customHeight="1" x14ac:dyDescent="0.15">
      <c r="A446" s="101">
        <f>IFERROR(IF(AND($O442="○", TRIM($F446)=""),1001,0),3)</f>
        <v>0</v>
      </c>
      <c r="B446" s="174"/>
      <c r="E446" s="316">
        <v>1</v>
      </c>
      <c r="F446" s="83"/>
      <c r="G446" s="55"/>
      <c r="H446" s="55"/>
      <c r="I446" s="55"/>
      <c r="J446" s="55"/>
      <c r="K446" s="55"/>
      <c r="L446" s="55"/>
      <c r="M446" s="55"/>
      <c r="N446" s="55"/>
      <c r="O446" s="55"/>
      <c r="P446" s="55"/>
      <c r="Q446" s="55"/>
      <c r="R446" s="55"/>
      <c r="S446" s="55"/>
      <c r="T446" s="55"/>
      <c r="U446" s="55"/>
      <c r="V446" s="55"/>
      <c r="W446" s="55"/>
      <c r="X446" s="55"/>
      <c r="Y446" s="84"/>
      <c r="Z446" s="174"/>
    </row>
    <row r="447" spans="1:28" ht="20.100000000000001" customHeight="1" x14ac:dyDescent="0.15">
      <c r="A447" s="101"/>
      <c r="B447" s="174"/>
      <c r="E447" s="317">
        <v>2</v>
      </c>
      <c r="F447" s="85"/>
      <c r="G447" s="39"/>
      <c r="H447" s="39"/>
      <c r="I447" s="39"/>
      <c r="J447" s="39"/>
      <c r="K447" s="39"/>
      <c r="L447" s="39"/>
      <c r="M447" s="39"/>
      <c r="N447" s="39"/>
      <c r="O447" s="39"/>
      <c r="P447" s="39"/>
      <c r="Q447" s="39"/>
      <c r="R447" s="39"/>
      <c r="S447" s="39"/>
      <c r="T447" s="39"/>
      <c r="U447" s="39"/>
      <c r="V447" s="39"/>
      <c r="W447" s="39"/>
      <c r="X447" s="39"/>
      <c r="Y447" s="86"/>
      <c r="Z447" s="174"/>
    </row>
    <row r="448" spans="1:28" ht="20.100000000000001" customHeight="1" x14ac:dyDescent="0.15">
      <c r="A448" s="101"/>
      <c r="B448" s="174"/>
      <c r="E448" s="317">
        <v>3</v>
      </c>
      <c r="F448" s="85"/>
      <c r="G448" s="39"/>
      <c r="H448" s="39"/>
      <c r="I448" s="39"/>
      <c r="J448" s="39"/>
      <c r="K448" s="39"/>
      <c r="L448" s="39"/>
      <c r="M448" s="39"/>
      <c r="N448" s="39"/>
      <c r="O448" s="39"/>
      <c r="P448" s="39"/>
      <c r="Q448" s="39"/>
      <c r="R448" s="39"/>
      <c r="S448" s="39"/>
      <c r="T448" s="39"/>
      <c r="U448" s="39"/>
      <c r="V448" s="39"/>
      <c r="W448" s="39"/>
      <c r="X448" s="39"/>
      <c r="Y448" s="86"/>
      <c r="Z448" s="174"/>
    </row>
    <row r="449" spans="1:27" ht="20.100000000000001" customHeight="1" x14ac:dyDescent="0.15">
      <c r="A449" s="101"/>
      <c r="B449" s="174"/>
      <c r="E449" s="317">
        <v>4</v>
      </c>
      <c r="F449" s="85"/>
      <c r="G449" s="39"/>
      <c r="H449" s="39"/>
      <c r="I449" s="39"/>
      <c r="J449" s="39"/>
      <c r="K449" s="39"/>
      <c r="L449" s="39"/>
      <c r="M449" s="39"/>
      <c r="N449" s="39"/>
      <c r="O449" s="39"/>
      <c r="P449" s="39"/>
      <c r="Q449" s="39"/>
      <c r="R449" s="39"/>
      <c r="S449" s="39"/>
      <c r="T449" s="39"/>
      <c r="U449" s="39"/>
      <c r="V449" s="39"/>
      <c r="W449" s="39"/>
      <c r="X449" s="39"/>
      <c r="Y449" s="86"/>
      <c r="Z449" s="174"/>
    </row>
    <row r="450" spans="1:27" ht="20.100000000000001" customHeight="1" x14ac:dyDescent="0.15">
      <c r="A450" s="101"/>
      <c r="B450" s="174"/>
      <c r="E450" s="317">
        <v>5</v>
      </c>
      <c r="F450" s="85"/>
      <c r="G450" s="39"/>
      <c r="H450" s="39"/>
      <c r="I450" s="39"/>
      <c r="J450" s="39"/>
      <c r="K450" s="39"/>
      <c r="L450" s="39"/>
      <c r="M450" s="39"/>
      <c r="N450" s="39"/>
      <c r="O450" s="39"/>
      <c r="P450" s="39"/>
      <c r="Q450" s="39"/>
      <c r="R450" s="39"/>
      <c r="S450" s="39"/>
      <c r="T450" s="39"/>
      <c r="U450" s="39"/>
      <c r="V450" s="39"/>
      <c r="W450" s="39"/>
      <c r="X450" s="39"/>
      <c r="Y450" s="86"/>
      <c r="Z450" s="174"/>
    </row>
    <row r="451" spans="1:27" ht="20.100000000000001" customHeight="1" x14ac:dyDescent="0.15">
      <c r="A451" s="101"/>
      <c r="B451" s="174"/>
      <c r="E451" s="317">
        <v>6</v>
      </c>
      <c r="F451" s="85"/>
      <c r="G451" s="39"/>
      <c r="H451" s="39"/>
      <c r="I451" s="39"/>
      <c r="J451" s="39"/>
      <c r="K451" s="39"/>
      <c r="L451" s="39"/>
      <c r="M451" s="39"/>
      <c r="N451" s="39"/>
      <c r="O451" s="39"/>
      <c r="P451" s="39"/>
      <c r="Q451" s="39"/>
      <c r="R451" s="39"/>
      <c r="S451" s="39"/>
      <c r="T451" s="39"/>
      <c r="U451" s="39"/>
      <c r="V451" s="39"/>
      <c r="W451" s="39"/>
      <c r="X451" s="39"/>
      <c r="Y451" s="86"/>
      <c r="Z451" s="174"/>
    </row>
    <row r="452" spans="1:27" ht="20.100000000000001" customHeight="1" x14ac:dyDescent="0.15">
      <c r="A452" s="101"/>
      <c r="B452" s="174"/>
      <c r="E452" s="317">
        <v>7</v>
      </c>
      <c r="F452" s="85"/>
      <c r="G452" s="39"/>
      <c r="H452" s="39"/>
      <c r="I452" s="39"/>
      <c r="J452" s="39"/>
      <c r="K452" s="39"/>
      <c r="L452" s="39"/>
      <c r="M452" s="39"/>
      <c r="N452" s="39"/>
      <c r="O452" s="39"/>
      <c r="P452" s="39"/>
      <c r="Q452" s="39"/>
      <c r="R452" s="39"/>
      <c r="S452" s="39"/>
      <c r="T452" s="39"/>
      <c r="U452" s="39"/>
      <c r="V452" s="39"/>
      <c r="W452" s="39"/>
      <c r="X452" s="39"/>
      <c r="Y452" s="86"/>
      <c r="Z452" s="174"/>
    </row>
    <row r="453" spans="1:27" ht="20.100000000000001" customHeight="1" x14ac:dyDescent="0.15">
      <c r="A453" s="101"/>
      <c r="B453" s="174"/>
      <c r="E453" s="317">
        <v>8</v>
      </c>
      <c r="F453" s="85"/>
      <c r="G453" s="39"/>
      <c r="H453" s="39"/>
      <c r="I453" s="39"/>
      <c r="J453" s="39"/>
      <c r="K453" s="39"/>
      <c r="L453" s="39"/>
      <c r="M453" s="39"/>
      <c r="N453" s="39"/>
      <c r="O453" s="39"/>
      <c r="P453" s="39"/>
      <c r="Q453" s="39"/>
      <c r="R453" s="39"/>
      <c r="S453" s="39"/>
      <c r="T453" s="39"/>
      <c r="U453" s="39"/>
      <c r="V453" s="39"/>
      <c r="W453" s="39"/>
      <c r="X453" s="39"/>
      <c r="Y453" s="86"/>
      <c r="Z453" s="174"/>
    </row>
    <row r="454" spans="1:27" ht="20.100000000000001" customHeight="1" x14ac:dyDescent="0.15">
      <c r="A454" s="101"/>
      <c r="B454" s="174"/>
      <c r="E454" s="317">
        <v>9</v>
      </c>
      <c r="F454" s="85"/>
      <c r="G454" s="39"/>
      <c r="H454" s="39"/>
      <c r="I454" s="39"/>
      <c r="J454" s="39"/>
      <c r="K454" s="39"/>
      <c r="L454" s="39"/>
      <c r="M454" s="39"/>
      <c r="N454" s="39"/>
      <c r="O454" s="39"/>
      <c r="P454" s="39"/>
      <c r="Q454" s="39"/>
      <c r="R454" s="39"/>
      <c r="S454" s="39"/>
      <c r="T454" s="39"/>
      <c r="U454" s="39"/>
      <c r="V454" s="39"/>
      <c r="W454" s="39"/>
      <c r="X454" s="39"/>
      <c r="Y454" s="86"/>
      <c r="Z454" s="174"/>
    </row>
    <row r="455" spans="1:27" ht="20.100000000000001" customHeight="1" x14ac:dyDescent="0.15">
      <c r="A455" s="101"/>
      <c r="B455" s="174"/>
      <c r="E455" s="318">
        <v>10</v>
      </c>
      <c r="F455" s="87"/>
      <c r="G455" s="88"/>
      <c r="H455" s="88"/>
      <c r="I455" s="88"/>
      <c r="J455" s="88"/>
      <c r="K455" s="88"/>
      <c r="L455" s="88"/>
      <c r="M455" s="88"/>
      <c r="N455" s="88"/>
      <c r="O455" s="88"/>
      <c r="P455" s="88"/>
      <c r="Q455" s="88"/>
      <c r="R455" s="88"/>
      <c r="S455" s="88"/>
      <c r="T455" s="88"/>
      <c r="U455" s="88"/>
      <c r="V455" s="88"/>
      <c r="W455" s="88"/>
      <c r="X455" s="88"/>
      <c r="Y455" s="89"/>
      <c r="Z455" s="174"/>
    </row>
    <row r="456" spans="1:27" ht="19.899999999999999" customHeight="1" x14ac:dyDescent="0.15">
      <c r="C456" s="142"/>
      <c r="Z456" s="174"/>
    </row>
    <row r="457" spans="1:27" ht="19.899999999999999" customHeight="1" x14ac:dyDescent="0.15">
      <c r="C457" s="179"/>
      <c r="D457" s="180"/>
      <c r="E457" s="180"/>
      <c r="F457" s="180"/>
      <c r="G457" s="180"/>
      <c r="H457" s="180"/>
      <c r="I457" s="180"/>
      <c r="J457" s="180"/>
      <c r="K457" s="180"/>
      <c r="L457" s="180"/>
      <c r="M457" s="180"/>
      <c r="N457" s="180"/>
      <c r="O457" s="180"/>
      <c r="P457" s="180"/>
      <c r="Q457" s="180"/>
      <c r="R457" s="180"/>
      <c r="S457" s="180"/>
      <c r="T457" s="180"/>
      <c r="U457" s="180"/>
      <c r="V457" s="180"/>
      <c r="W457" s="180"/>
      <c r="X457" s="180"/>
      <c r="Y457" s="180"/>
      <c r="Z457" s="319"/>
    </row>
    <row r="458" spans="1:27" ht="19.899999999999999" customHeight="1" x14ac:dyDescent="0.15"/>
    <row r="459" spans="1:27" ht="19.899999999999999" customHeight="1" x14ac:dyDescent="0.15"/>
    <row r="460" spans="1:27" ht="20.100000000000001" customHeight="1" x14ac:dyDescent="0.15">
      <c r="B460" s="106"/>
      <c r="C460" s="118" t="s">
        <v>369</v>
      </c>
      <c r="D460" s="320"/>
      <c r="E460" s="320"/>
      <c r="F460" s="320"/>
      <c r="G460" s="320"/>
      <c r="H460" s="320"/>
      <c r="I460" s="321"/>
      <c r="J460" s="322"/>
      <c r="K460" s="323"/>
      <c r="L460" s="323"/>
      <c r="O460" s="152"/>
    </row>
    <row r="461" spans="1:27" ht="13.9" customHeight="1" x14ac:dyDescent="0.15">
      <c r="C461" s="181"/>
      <c r="D461" s="182"/>
      <c r="E461" s="324"/>
      <c r="F461" s="324"/>
      <c r="G461" s="324"/>
      <c r="H461" s="324"/>
      <c r="I461" s="182"/>
      <c r="J461" s="324"/>
      <c r="K461" s="182"/>
      <c r="L461" s="182"/>
      <c r="M461" s="312"/>
      <c r="N461" s="312"/>
      <c r="O461" s="312"/>
      <c r="P461" s="325"/>
      <c r="Q461" s="312"/>
      <c r="R461" s="312"/>
      <c r="S461" s="312"/>
      <c r="T461" s="312"/>
      <c r="U461" s="326"/>
      <c r="V461" s="123"/>
      <c r="W461" s="327"/>
      <c r="X461" s="327"/>
      <c r="Y461" s="123"/>
      <c r="Z461" s="123"/>
      <c r="AA461" s="142"/>
    </row>
    <row r="462" spans="1:27" ht="45" customHeight="1" x14ac:dyDescent="0.15">
      <c r="C462" s="121"/>
      <c r="D462" s="328" t="s">
        <v>431</v>
      </c>
      <c r="E462" s="329"/>
      <c r="F462" s="329"/>
      <c r="G462" s="329"/>
      <c r="H462" s="329"/>
      <c r="I462" s="328"/>
      <c r="J462" s="329"/>
      <c r="K462" s="328"/>
      <c r="L462" s="328"/>
      <c r="M462" s="328"/>
      <c r="N462" s="328"/>
      <c r="O462" s="328"/>
      <c r="P462" s="329"/>
      <c r="Q462" s="328"/>
      <c r="R462" s="328"/>
      <c r="S462" s="328"/>
      <c r="T462" s="328"/>
      <c r="U462" s="330"/>
      <c r="V462" s="328"/>
      <c r="W462" s="329"/>
      <c r="X462" s="329"/>
      <c r="Y462" s="328"/>
      <c r="AA462" s="142"/>
    </row>
    <row r="463" spans="1:27" ht="30" customHeight="1" x14ac:dyDescent="0.15">
      <c r="C463" s="142"/>
      <c r="D463" s="331"/>
      <c r="E463" s="332" t="s">
        <v>370</v>
      </c>
      <c r="F463" s="333"/>
      <c r="G463" s="333"/>
      <c r="H463" s="333"/>
      <c r="I463" s="334"/>
      <c r="J463" s="332" t="s">
        <v>371</v>
      </c>
      <c r="K463" s="333"/>
      <c r="L463" s="333"/>
      <c r="M463" s="333"/>
      <c r="N463" s="333"/>
      <c r="O463" s="335"/>
      <c r="P463" s="336" t="s">
        <v>373</v>
      </c>
      <c r="Q463" s="337"/>
      <c r="R463" s="337"/>
      <c r="S463" s="337"/>
      <c r="T463" s="338"/>
      <c r="U463" s="339" t="s">
        <v>372</v>
      </c>
      <c r="V463" s="340"/>
      <c r="W463" s="341" t="str">
        <f>"契約年月日
"&amp; 日付例</f>
        <v>契約年月日
例)2024/4/1、R6/4/1</v>
      </c>
      <c r="X463" s="337"/>
      <c r="Y463" s="342"/>
      <c r="AA463" s="142"/>
    </row>
    <row r="464" spans="1:27" ht="30" customHeight="1" x14ac:dyDescent="0.15">
      <c r="C464" s="142"/>
      <c r="D464" s="343">
        <v>1</v>
      </c>
      <c r="E464" s="31"/>
      <c r="F464" s="32"/>
      <c r="G464" s="32"/>
      <c r="H464" s="32"/>
      <c r="I464" s="33"/>
      <c r="J464" s="31"/>
      <c r="K464" s="34"/>
      <c r="L464" s="34"/>
      <c r="M464" s="34"/>
      <c r="N464" s="34"/>
      <c r="O464" s="33"/>
      <c r="P464" s="41"/>
      <c r="Q464" s="42"/>
      <c r="R464" s="42"/>
      <c r="S464" s="42"/>
      <c r="T464" s="43"/>
      <c r="U464" s="44"/>
      <c r="V464" s="45"/>
      <c r="W464" s="35"/>
      <c r="X464" s="36"/>
      <c r="Y464" s="37"/>
      <c r="AA464" s="142"/>
    </row>
    <row r="465" spans="3:27" ht="30" customHeight="1" x14ac:dyDescent="0.15">
      <c r="C465" s="142"/>
      <c r="D465" s="317">
        <f>D464+1</f>
        <v>2</v>
      </c>
      <c r="E465" s="24"/>
      <c r="F465" s="25"/>
      <c r="G465" s="25"/>
      <c r="H465" s="25"/>
      <c r="I465" s="26"/>
      <c r="J465" s="24"/>
      <c r="K465" s="27"/>
      <c r="L465" s="27"/>
      <c r="M465" s="27"/>
      <c r="N465" s="27"/>
      <c r="O465" s="26"/>
      <c r="P465" s="14"/>
      <c r="Q465" s="15"/>
      <c r="R465" s="15"/>
      <c r="S465" s="15"/>
      <c r="T465" s="16"/>
      <c r="U465" s="17"/>
      <c r="V465" s="18"/>
      <c r="W465" s="28"/>
      <c r="X465" s="29"/>
      <c r="Y465" s="30"/>
      <c r="AA465" s="142"/>
    </row>
    <row r="466" spans="3:27" ht="30" customHeight="1" x14ac:dyDescent="0.15">
      <c r="C466" s="142"/>
      <c r="D466" s="317">
        <f t="shared" ref="D466:D478" si="0">D465+1</f>
        <v>3</v>
      </c>
      <c r="E466" s="24"/>
      <c r="F466" s="25"/>
      <c r="G466" s="25"/>
      <c r="H466" s="25"/>
      <c r="I466" s="26"/>
      <c r="J466" s="24"/>
      <c r="K466" s="27"/>
      <c r="L466" s="27"/>
      <c r="M466" s="27"/>
      <c r="N466" s="27"/>
      <c r="O466" s="26"/>
      <c r="P466" s="14"/>
      <c r="Q466" s="15"/>
      <c r="R466" s="15"/>
      <c r="S466" s="15"/>
      <c r="T466" s="16"/>
      <c r="U466" s="17"/>
      <c r="V466" s="18"/>
      <c r="W466" s="28"/>
      <c r="X466" s="29"/>
      <c r="Y466" s="30"/>
      <c r="AA466" s="142"/>
    </row>
    <row r="467" spans="3:27" ht="30" customHeight="1" x14ac:dyDescent="0.15">
      <c r="C467" s="142"/>
      <c r="D467" s="317">
        <f t="shared" si="0"/>
        <v>4</v>
      </c>
      <c r="E467" s="24"/>
      <c r="F467" s="25"/>
      <c r="G467" s="25"/>
      <c r="H467" s="25"/>
      <c r="I467" s="26"/>
      <c r="J467" s="24"/>
      <c r="K467" s="27"/>
      <c r="L467" s="27"/>
      <c r="M467" s="27"/>
      <c r="N467" s="27"/>
      <c r="O467" s="26"/>
      <c r="P467" s="14"/>
      <c r="Q467" s="15"/>
      <c r="R467" s="15"/>
      <c r="S467" s="15"/>
      <c r="T467" s="16"/>
      <c r="U467" s="17"/>
      <c r="V467" s="18"/>
      <c r="W467" s="28"/>
      <c r="X467" s="29"/>
      <c r="Y467" s="30"/>
      <c r="AA467" s="142"/>
    </row>
    <row r="468" spans="3:27" ht="30" customHeight="1" x14ac:dyDescent="0.15">
      <c r="C468" s="142"/>
      <c r="D468" s="317">
        <f t="shared" si="0"/>
        <v>5</v>
      </c>
      <c r="E468" s="24"/>
      <c r="F468" s="25"/>
      <c r="G468" s="25"/>
      <c r="H468" s="25"/>
      <c r="I468" s="26"/>
      <c r="J468" s="24"/>
      <c r="K468" s="27"/>
      <c r="L468" s="27"/>
      <c r="M468" s="27"/>
      <c r="N468" s="27"/>
      <c r="O468" s="26"/>
      <c r="P468" s="14"/>
      <c r="Q468" s="15"/>
      <c r="R468" s="15"/>
      <c r="S468" s="15"/>
      <c r="T468" s="16"/>
      <c r="U468" s="17"/>
      <c r="V468" s="18"/>
      <c r="W468" s="28"/>
      <c r="X468" s="29"/>
      <c r="Y468" s="30"/>
      <c r="AA468" s="142"/>
    </row>
    <row r="469" spans="3:27" ht="30" customHeight="1" x14ac:dyDescent="0.15">
      <c r="C469" s="142"/>
      <c r="D469" s="317">
        <f t="shared" si="0"/>
        <v>6</v>
      </c>
      <c r="E469" s="24"/>
      <c r="F469" s="25"/>
      <c r="G469" s="25"/>
      <c r="H469" s="25"/>
      <c r="I469" s="26"/>
      <c r="J469" s="24"/>
      <c r="K469" s="27"/>
      <c r="L469" s="27"/>
      <c r="M469" s="27"/>
      <c r="N469" s="27"/>
      <c r="O469" s="26"/>
      <c r="P469" s="14"/>
      <c r="Q469" s="15"/>
      <c r="R469" s="15"/>
      <c r="S469" s="15"/>
      <c r="T469" s="16"/>
      <c r="U469" s="17"/>
      <c r="V469" s="18"/>
      <c r="W469" s="28"/>
      <c r="X469" s="29"/>
      <c r="Y469" s="30"/>
      <c r="AA469" s="142"/>
    </row>
    <row r="470" spans="3:27" ht="30" customHeight="1" x14ac:dyDescent="0.15">
      <c r="C470" s="142"/>
      <c r="D470" s="317">
        <f t="shared" si="0"/>
        <v>7</v>
      </c>
      <c r="E470" s="24"/>
      <c r="F470" s="25"/>
      <c r="G470" s="25"/>
      <c r="H470" s="25"/>
      <c r="I470" s="26"/>
      <c r="J470" s="24"/>
      <c r="K470" s="27"/>
      <c r="L470" s="27"/>
      <c r="M470" s="27"/>
      <c r="N470" s="27"/>
      <c r="O470" s="26"/>
      <c r="P470" s="14"/>
      <c r="Q470" s="15"/>
      <c r="R470" s="15"/>
      <c r="S470" s="15"/>
      <c r="T470" s="16"/>
      <c r="U470" s="17"/>
      <c r="V470" s="18"/>
      <c r="W470" s="28"/>
      <c r="X470" s="29"/>
      <c r="Y470" s="30"/>
      <c r="AA470" s="142"/>
    </row>
    <row r="471" spans="3:27" ht="30" customHeight="1" x14ac:dyDescent="0.15">
      <c r="C471" s="142"/>
      <c r="D471" s="317">
        <f t="shared" si="0"/>
        <v>8</v>
      </c>
      <c r="E471" s="24"/>
      <c r="F471" s="25"/>
      <c r="G471" s="25"/>
      <c r="H471" s="25"/>
      <c r="I471" s="26"/>
      <c r="J471" s="24"/>
      <c r="K471" s="27"/>
      <c r="L471" s="27"/>
      <c r="M471" s="27"/>
      <c r="N471" s="27"/>
      <c r="O471" s="26"/>
      <c r="P471" s="14"/>
      <c r="Q471" s="15"/>
      <c r="R471" s="15"/>
      <c r="S471" s="15"/>
      <c r="T471" s="16"/>
      <c r="U471" s="17"/>
      <c r="V471" s="18"/>
      <c r="W471" s="28"/>
      <c r="X471" s="29"/>
      <c r="Y471" s="30"/>
      <c r="AA471" s="142"/>
    </row>
    <row r="472" spans="3:27" ht="30" customHeight="1" x14ac:dyDescent="0.15">
      <c r="C472" s="142"/>
      <c r="D472" s="317">
        <f t="shared" si="0"/>
        <v>9</v>
      </c>
      <c r="E472" s="24"/>
      <c r="F472" s="25"/>
      <c r="G472" s="25"/>
      <c r="H472" s="25"/>
      <c r="I472" s="26"/>
      <c r="J472" s="24"/>
      <c r="K472" s="27"/>
      <c r="L472" s="27"/>
      <c r="M472" s="27"/>
      <c r="N472" s="27"/>
      <c r="O472" s="26"/>
      <c r="P472" s="14"/>
      <c r="Q472" s="15"/>
      <c r="R472" s="15"/>
      <c r="S472" s="15"/>
      <c r="T472" s="16"/>
      <c r="U472" s="17"/>
      <c r="V472" s="18"/>
      <c r="W472" s="28"/>
      <c r="X472" s="29"/>
      <c r="Y472" s="30"/>
      <c r="AA472" s="142"/>
    </row>
    <row r="473" spans="3:27" ht="30" customHeight="1" x14ac:dyDescent="0.15">
      <c r="C473" s="142"/>
      <c r="D473" s="317">
        <f t="shared" si="0"/>
        <v>10</v>
      </c>
      <c r="E473" s="24"/>
      <c r="F473" s="25"/>
      <c r="G473" s="25"/>
      <c r="H473" s="25"/>
      <c r="I473" s="26"/>
      <c r="J473" s="24"/>
      <c r="K473" s="27"/>
      <c r="L473" s="27"/>
      <c r="M473" s="27"/>
      <c r="N473" s="27"/>
      <c r="O473" s="26"/>
      <c r="P473" s="14"/>
      <c r="Q473" s="15"/>
      <c r="R473" s="15"/>
      <c r="S473" s="15"/>
      <c r="T473" s="16"/>
      <c r="U473" s="17"/>
      <c r="V473" s="18"/>
      <c r="W473" s="28"/>
      <c r="X473" s="29"/>
      <c r="Y473" s="30"/>
      <c r="AA473" s="142"/>
    </row>
    <row r="474" spans="3:27" ht="30" customHeight="1" x14ac:dyDescent="0.15">
      <c r="C474" s="142"/>
      <c r="D474" s="317">
        <f t="shared" si="0"/>
        <v>11</v>
      </c>
      <c r="E474" s="24"/>
      <c r="F474" s="25"/>
      <c r="G474" s="25"/>
      <c r="H474" s="25"/>
      <c r="I474" s="26"/>
      <c r="J474" s="24"/>
      <c r="K474" s="27"/>
      <c r="L474" s="27"/>
      <c r="M474" s="27"/>
      <c r="N474" s="27"/>
      <c r="O474" s="26"/>
      <c r="P474" s="14"/>
      <c r="Q474" s="15"/>
      <c r="R474" s="15"/>
      <c r="S474" s="15"/>
      <c r="T474" s="16"/>
      <c r="U474" s="17"/>
      <c r="V474" s="18"/>
      <c r="W474" s="28"/>
      <c r="X474" s="29"/>
      <c r="Y474" s="30"/>
      <c r="AA474" s="142"/>
    </row>
    <row r="475" spans="3:27" ht="30" customHeight="1" x14ac:dyDescent="0.15">
      <c r="C475" s="142"/>
      <c r="D475" s="317">
        <f t="shared" si="0"/>
        <v>12</v>
      </c>
      <c r="E475" s="24"/>
      <c r="F475" s="25"/>
      <c r="G475" s="25"/>
      <c r="H475" s="25"/>
      <c r="I475" s="26"/>
      <c r="J475" s="24"/>
      <c r="K475" s="27"/>
      <c r="L475" s="27"/>
      <c r="M475" s="27"/>
      <c r="N475" s="27"/>
      <c r="O475" s="26"/>
      <c r="P475" s="14"/>
      <c r="Q475" s="15"/>
      <c r="R475" s="15"/>
      <c r="S475" s="15"/>
      <c r="T475" s="16"/>
      <c r="U475" s="17"/>
      <c r="V475" s="18"/>
      <c r="W475" s="28"/>
      <c r="X475" s="29"/>
      <c r="Y475" s="30"/>
      <c r="AA475" s="142"/>
    </row>
    <row r="476" spans="3:27" ht="30" customHeight="1" x14ac:dyDescent="0.15">
      <c r="C476" s="142"/>
      <c r="D476" s="317">
        <f t="shared" si="0"/>
        <v>13</v>
      </c>
      <c r="E476" s="24"/>
      <c r="F476" s="25"/>
      <c r="G476" s="25"/>
      <c r="H476" s="25"/>
      <c r="I476" s="26"/>
      <c r="J476" s="24"/>
      <c r="K476" s="27"/>
      <c r="L476" s="27"/>
      <c r="M476" s="27"/>
      <c r="N476" s="27"/>
      <c r="O476" s="26"/>
      <c r="P476" s="14"/>
      <c r="Q476" s="15"/>
      <c r="R476" s="15"/>
      <c r="S476" s="15"/>
      <c r="T476" s="16"/>
      <c r="U476" s="17"/>
      <c r="V476" s="18"/>
      <c r="W476" s="28"/>
      <c r="X476" s="29"/>
      <c r="Y476" s="30"/>
      <c r="AA476" s="142"/>
    </row>
    <row r="477" spans="3:27" ht="30" customHeight="1" x14ac:dyDescent="0.15">
      <c r="C477" s="142"/>
      <c r="D477" s="317">
        <f t="shared" si="0"/>
        <v>14</v>
      </c>
      <c r="E477" s="24"/>
      <c r="F477" s="25"/>
      <c r="G477" s="25"/>
      <c r="H477" s="25"/>
      <c r="I477" s="26"/>
      <c r="J477" s="24"/>
      <c r="K477" s="27"/>
      <c r="L477" s="27"/>
      <c r="M477" s="27"/>
      <c r="N477" s="27"/>
      <c r="O477" s="26"/>
      <c r="P477" s="14"/>
      <c r="Q477" s="15"/>
      <c r="R477" s="15"/>
      <c r="S477" s="15"/>
      <c r="T477" s="16"/>
      <c r="U477" s="17"/>
      <c r="V477" s="18"/>
      <c r="W477" s="28"/>
      <c r="X477" s="29"/>
      <c r="Y477" s="30"/>
      <c r="AA477" s="142"/>
    </row>
    <row r="478" spans="3:27" ht="30" customHeight="1" x14ac:dyDescent="0.15">
      <c r="C478" s="142"/>
      <c r="D478" s="344">
        <f t="shared" si="0"/>
        <v>15</v>
      </c>
      <c r="E478" s="7"/>
      <c r="F478" s="8"/>
      <c r="G478" s="8"/>
      <c r="H478" s="8"/>
      <c r="I478" s="9"/>
      <c r="J478" s="7"/>
      <c r="K478" s="10"/>
      <c r="L478" s="10"/>
      <c r="M478" s="10"/>
      <c r="N478" s="10"/>
      <c r="O478" s="9"/>
      <c r="P478" s="19"/>
      <c r="Q478" s="20"/>
      <c r="R478" s="20"/>
      <c r="S478" s="20"/>
      <c r="T478" s="21"/>
      <c r="U478" s="22"/>
      <c r="V478" s="23"/>
      <c r="W478" s="11"/>
      <c r="X478" s="12"/>
      <c r="Y478" s="13"/>
      <c r="AA478" s="142"/>
    </row>
    <row r="479" spans="3:27" ht="20.100000000000001" customHeight="1" x14ac:dyDescent="0.15">
      <c r="C479" s="179"/>
      <c r="D479" s="180"/>
      <c r="E479" s="180"/>
      <c r="F479" s="180"/>
      <c r="G479" s="180"/>
      <c r="H479" s="180"/>
      <c r="I479" s="180"/>
      <c r="J479" s="180"/>
      <c r="K479" s="180"/>
      <c r="L479" s="180"/>
      <c r="M479" s="180"/>
      <c r="N479" s="180"/>
      <c r="O479" s="180"/>
      <c r="P479" s="180"/>
      <c r="Q479" s="180"/>
      <c r="R479" s="180"/>
      <c r="S479" s="180"/>
      <c r="T479" s="180"/>
      <c r="U479" s="180"/>
      <c r="AA479" s="142"/>
    </row>
    <row r="480" spans="3:27" ht="20.100000000000001" customHeight="1" x14ac:dyDescent="0.15">
      <c r="L480" s="345"/>
      <c r="V480" s="312"/>
      <c r="W480" s="312"/>
      <c r="X480" s="312"/>
      <c r="Y480" s="312"/>
      <c r="Z480" s="312"/>
    </row>
  </sheetData>
  <sheetProtection algorithmName="SHA-512" hashValue="uDfKHKqxV8h4oWYQVxnauiaXza5D6QQE8RjiI53YLSf6IUN5prCP7C1O8TPCkSXmRa1cXDYdn02ya6d/kn1JGA==" saltValue="gJjHV2TufQixBPOOAAmCww==" spinCount="100000" sheet="1" objects="1" scenarios="1"/>
  <dataConsolidate/>
  <mergeCells count="1020">
    <mergeCell ref="P438:S438"/>
    <mergeCell ref="T438:V438"/>
    <mergeCell ref="W438:Y441"/>
    <mergeCell ref="J439:N439"/>
    <mergeCell ref="P439:S439"/>
    <mergeCell ref="T439:V439"/>
    <mergeCell ref="J440:N440"/>
    <mergeCell ref="P440:S440"/>
    <mergeCell ref="T440:V440"/>
    <mergeCell ref="J441:N441"/>
    <mergeCell ref="P441:S441"/>
    <mergeCell ref="T441:V441"/>
    <mergeCell ref="G425:I427"/>
    <mergeCell ref="J425:N425"/>
    <mergeCell ref="P425:S425"/>
    <mergeCell ref="T425:V425"/>
    <mergeCell ref="W425:Y427"/>
    <mergeCell ref="J426:N426"/>
    <mergeCell ref="P426:S426"/>
    <mergeCell ref="T426:V426"/>
    <mergeCell ref="J427:N427"/>
    <mergeCell ref="P427:S427"/>
    <mergeCell ref="T427:V427"/>
    <mergeCell ref="G428:I434"/>
    <mergeCell ref="J428:N428"/>
    <mergeCell ref="P428:S428"/>
    <mergeCell ref="T428:V428"/>
    <mergeCell ref="W428:Y434"/>
    <mergeCell ref="J429:N429"/>
    <mergeCell ref="P429:S429"/>
    <mergeCell ref="T429:V429"/>
    <mergeCell ref="T430:V430"/>
    <mergeCell ref="J431:N431"/>
    <mergeCell ref="P431:S431"/>
    <mergeCell ref="T431:V431"/>
    <mergeCell ref="J432:N432"/>
    <mergeCell ref="P432:S432"/>
    <mergeCell ref="T432:V432"/>
    <mergeCell ref="J433:N433"/>
    <mergeCell ref="P433:S433"/>
    <mergeCell ref="T433:V433"/>
    <mergeCell ref="J434:N434"/>
    <mergeCell ref="P418:S418"/>
    <mergeCell ref="T418:V418"/>
    <mergeCell ref="W418:Y422"/>
    <mergeCell ref="J419:N419"/>
    <mergeCell ref="P419:S419"/>
    <mergeCell ref="T419:V419"/>
    <mergeCell ref="J420:N420"/>
    <mergeCell ref="P420:S420"/>
    <mergeCell ref="T420:V420"/>
    <mergeCell ref="J421:N421"/>
    <mergeCell ref="P421:S421"/>
    <mergeCell ref="T421:V421"/>
    <mergeCell ref="J422:N422"/>
    <mergeCell ref="P422:S422"/>
    <mergeCell ref="T422:V422"/>
    <mergeCell ref="J423:N423"/>
    <mergeCell ref="P423:S423"/>
    <mergeCell ref="T423:V423"/>
    <mergeCell ref="W423:Y424"/>
    <mergeCell ref="T424:V424"/>
    <mergeCell ref="P412:S412"/>
    <mergeCell ref="T412:V412"/>
    <mergeCell ref="G413:I417"/>
    <mergeCell ref="J413:N413"/>
    <mergeCell ref="P413:S413"/>
    <mergeCell ref="T413:V413"/>
    <mergeCell ref="W413:Y417"/>
    <mergeCell ref="J414:N414"/>
    <mergeCell ref="P414:S414"/>
    <mergeCell ref="T414:V414"/>
    <mergeCell ref="J415:N415"/>
    <mergeCell ref="P415:S415"/>
    <mergeCell ref="T415:V415"/>
    <mergeCell ref="J416:N416"/>
    <mergeCell ref="P416:S416"/>
    <mergeCell ref="T416:V416"/>
    <mergeCell ref="J417:N417"/>
    <mergeCell ref="P417:S417"/>
    <mergeCell ref="T417:V417"/>
    <mergeCell ref="T402:V402"/>
    <mergeCell ref="W402:Y406"/>
    <mergeCell ref="J403:N403"/>
    <mergeCell ref="P403:S403"/>
    <mergeCell ref="T403:V403"/>
    <mergeCell ref="J404:N404"/>
    <mergeCell ref="P404:S404"/>
    <mergeCell ref="T404:V404"/>
    <mergeCell ref="J405:N405"/>
    <mergeCell ref="P405:S405"/>
    <mergeCell ref="T405:V405"/>
    <mergeCell ref="J406:N406"/>
    <mergeCell ref="P406:S406"/>
    <mergeCell ref="T406:V406"/>
    <mergeCell ref="G407:I412"/>
    <mergeCell ref="J407:N407"/>
    <mergeCell ref="P407:S407"/>
    <mergeCell ref="T407:V407"/>
    <mergeCell ref="W407:Y412"/>
    <mergeCell ref="J408:N408"/>
    <mergeCell ref="P408:S408"/>
    <mergeCell ref="T408:V408"/>
    <mergeCell ref="J409:N409"/>
    <mergeCell ref="P409:S409"/>
    <mergeCell ref="T409:V409"/>
    <mergeCell ref="J410:N410"/>
    <mergeCell ref="P410:S410"/>
    <mergeCell ref="T410:V410"/>
    <mergeCell ref="J411:N411"/>
    <mergeCell ref="P411:S411"/>
    <mergeCell ref="T411:V411"/>
    <mergeCell ref="J412:N412"/>
    <mergeCell ref="T395:V395"/>
    <mergeCell ref="G396:I401"/>
    <mergeCell ref="J396:N396"/>
    <mergeCell ref="P396:S396"/>
    <mergeCell ref="T396:V396"/>
    <mergeCell ref="W396:Y401"/>
    <mergeCell ref="J397:N397"/>
    <mergeCell ref="P397:S397"/>
    <mergeCell ref="T397:V397"/>
    <mergeCell ref="J398:N398"/>
    <mergeCell ref="P398:S398"/>
    <mergeCell ref="T398:V398"/>
    <mergeCell ref="J399:N399"/>
    <mergeCell ref="P399:S399"/>
    <mergeCell ref="T399:V399"/>
    <mergeCell ref="J400:N400"/>
    <mergeCell ref="P400:S400"/>
    <mergeCell ref="T400:V400"/>
    <mergeCell ref="J401:N401"/>
    <mergeCell ref="P401:S401"/>
    <mergeCell ref="T401:V401"/>
    <mergeCell ref="W385:Y389"/>
    <mergeCell ref="J386:N386"/>
    <mergeCell ref="P386:S386"/>
    <mergeCell ref="T386:V386"/>
    <mergeCell ref="J387:N387"/>
    <mergeCell ref="P387:S387"/>
    <mergeCell ref="T387:V387"/>
    <mergeCell ref="J388:N388"/>
    <mergeCell ref="P388:S388"/>
    <mergeCell ref="T388:V388"/>
    <mergeCell ref="J389:N389"/>
    <mergeCell ref="P389:S389"/>
    <mergeCell ref="T389:V389"/>
    <mergeCell ref="G390:I395"/>
    <mergeCell ref="J390:N390"/>
    <mergeCell ref="P390:S390"/>
    <mergeCell ref="T390:V390"/>
    <mergeCell ref="W390:Y395"/>
    <mergeCell ref="J391:N391"/>
    <mergeCell ref="P391:S391"/>
    <mergeCell ref="T391:V391"/>
    <mergeCell ref="J392:N392"/>
    <mergeCell ref="P392:S392"/>
    <mergeCell ref="T392:V392"/>
    <mergeCell ref="J393:N393"/>
    <mergeCell ref="P393:S393"/>
    <mergeCell ref="T393:V393"/>
    <mergeCell ref="J394:N394"/>
    <mergeCell ref="P394:S394"/>
    <mergeCell ref="T394:V394"/>
    <mergeCell ref="J395:N395"/>
    <mergeCell ref="P395:S395"/>
    <mergeCell ref="W377:Y380"/>
    <mergeCell ref="J378:N378"/>
    <mergeCell ref="P378:S378"/>
    <mergeCell ref="T378:V378"/>
    <mergeCell ref="J379:N379"/>
    <mergeCell ref="P379:S379"/>
    <mergeCell ref="T379:V379"/>
    <mergeCell ref="J380:N380"/>
    <mergeCell ref="P380:S380"/>
    <mergeCell ref="T380:V380"/>
    <mergeCell ref="G381:I384"/>
    <mergeCell ref="J381:N381"/>
    <mergeCell ref="P381:S381"/>
    <mergeCell ref="T381:V381"/>
    <mergeCell ref="W381:Y384"/>
    <mergeCell ref="J382:N382"/>
    <mergeCell ref="P382:S382"/>
    <mergeCell ref="T382:V382"/>
    <mergeCell ref="J383:N383"/>
    <mergeCell ref="P383:S383"/>
    <mergeCell ref="T383:V383"/>
    <mergeCell ref="J384:N384"/>
    <mergeCell ref="P384:S384"/>
    <mergeCell ref="T384:V384"/>
    <mergeCell ref="G377:I380"/>
    <mergeCell ref="W369:Y371"/>
    <mergeCell ref="J370:N370"/>
    <mergeCell ref="P370:S370"/>
    <mergeCell ref="T370:V370"/>
    <mergeCell ref="J371:N371"/>
    <mergeCell ref="P371:S371"/>
    <mergeCell ref="T371:V371"/>
    <mergeCell ref="G372:I376"/>
    <mergeCell ref="J372:N372"/>
    <mergeCell ref="P372:S372"/>
    <mergeCell ref="T372:V372"/>
    <mergeCell ref="W372:Y376"/>
    <mergeCell ref="J373:N373"/>
    <mergeCell ref="P373:S373"/>
    <mergeCell ref="T373:V373"/>
    <mergeCell ref="J374:N374"/>
    <mergeCell ref="P374:S374"/>
    <mergeCell ref="T374:V374"/>
    <mergeCell ref="J375:N375"/>
    <mergeCell ref="P375:S375"/>
    <mergeCell ref="T375:V375"/>
    <mergeCell ref="J376:N376"/>
    <mergeCell ref="P376:S376"/>
    <mergeCell ref="T376:V376"/>
    <mergeCell ref="G369:I371"/>
    <mergeCell ref="T364:V364"/>
    <mergeCell ref="W364:Y365"/>
    <mergeCell ref="J365:N365"/>
    <mergeCell ref="P365:S365"/>
    <mergeCell ref="T365:V365"/>
    <mergeCell ref="G366:I368"/>
    <mergeCell ref="J366:N366"/>
    <mergeCell ref="P366:S366"/>
    <mergeCell ref="T366:V366"/>
    <mergeCell ref="W366:Y368"/>
    <mergeCell ref="J367:N367"/>
    <mergeCell ref="P367:S367"/>
    <mergeCell ref="T367:V367"/>
    <mergeCell ref="J368:N368"/>
    <mergeCell ref="P368:S368"/>
    <mergeCell ref="T368:V368"/>
    <mergeCell ref="G362:I363"/>
    <mergeCell ref="J364:N364"/>
    <mergeCell ref="P364:S364"/>
    <mergeCell ref="T357:V357"/>
    <mergeCell ref="W357:Y359"/>
    <mergeCell ref="J358:N358"/>
    <mergeCell ref="P358:S358"/>
    <mergeCell ref="T358:V358"/>
    <mergeCell ref="J359:N359"/>
    <mergeCell ref="P359:S359"/>
    <mergeCell ref="T359:V359"/>
    <mergeCell ref="G360:I361"/>
    <mergeCell ref="J360:N360"/>
    <mergeCell ref="P360:S360"/>
    <mergeCell ref="T360:V360"/>
    <mergeCell ref="W360:Y361"/>
    <mergeCell ref="J361:N361"/>
    <mergeCell ref="P361:S361"/>
    <mergeCell ref="T361:V361"/>
    <mergeCell ref="W362:Y363"/>
    <mergeCell ref="J363:N363"/>
    <mergeCell ref="P363:S363"/>
    <mergeCell ref="T363:V363"/>
    <mergeCell ref="J357:N357"/>
    <mergeCell ref="P357:S357"/>
    <mergeCell ref="T349:V349"/>
    <mergeCell ref="W349:Y351"/>
    <mergeCell ref="J350:N350"/>
    <mergeCell ref="P350:S350"/>
    <mergeCell ref="T350:V350"/>
    <mergeCell ref="J351:N351"/>
    <mergeCell ref="P351:S351"/>
    <mergeCell ref="T351:V351"/>
    <mergeCell ref="G352:I356"/>
    <mergeCell ref="J352:N352"/>
    <mergeCell ref="P352:S352"/>
    <mergeCell ref="T352:V352"/>
    <mergeCell ref="W352:Y356"/>
    <mergeCell ref="J353:N353"/>
    <mergeCell ref="P353:S353"/>
    <mergeCell ref="T353:V353"/>
    <mergeCell ref="J354:N354"/>
    <mergeCell ref="P354:S354"/>
    <mergeCell ref="T354:V354"/>
    <mergeCell ref="J355:N355"/>
    <mergeCell ref="P355:S355"/>
    <mergeCell ref="T355:V355"/>
    <mergeCell ref="J356:N356"/>
    <mergeCell ref="P356:S356"/>
    <mergeCell ref="T356:V356"/>
    <mergeCell ref="J349:N349"/>
    <mergeCell ref="P349:S349"/>
    <mergeCell ref="W339:Y342"/>
    <mergeCell ref="J340:N340"/>
    <mergeCell ref="P340:S340"/>
    <mergeCell ref="T340:V340"/>
    <mergeCell ref="J341:N341"/>
    <mergeCell ref="P341:S341"/>
    <mergeCell ref="T341:V341"/>
    <mergeCell ref="J342:N342"/>
    <mergeCell ref="P342:S342"/>
    <mergeCell ref="T342:V342"/>
    <mergeCell ref="G343:I348"/>
    <mergeCell ref="J343:N343"/>
    <mergeCell ref="P343:S343"/>
    <mergeCell ref="T343:V343"/>
    <mergeCell ref="W343:Y348"/>
    <mergeCell ref="J344:N344"/>
    <mergeCell ref="P344:S344"/>
    <mergeCell ref="T344:V344"/>
    <mergeCell ref="J345:N345"/>
    <mergeCell ref="P345:S345"/>
    <mergeCell ref="T345:V345"/>
    <mergeCell ref="J346:N346"/>
    <mergeCell ref="P346:S346"/>
    <mergeCell ref="T346:V346"/>
    <mergeCell ref="J347:N347"/>
    <mergeCell ref="P347:S347"/>
    <mergeCell ref="T347:V347"/>
    <mergeCell ref="J348:N348"/>
    <mergeCell ref="T333:V333"/>
    <mergeCell ref="J334:N334"/>
    <mergeCell ref="P334:S334"/>
    <mergeCell ref="T334:V334"/>
    <mergeCell ref="J335:N335"/>
    <mergeCell ref="P335:S335"/>
    <mergeCell ref="T335:V335"/>
    <mergeCell ref="J336:N336"/>
    <mergeCell ref="P336:S336"/>
    <mergeCell ref="T336:V336"/>
    <mergeCell ref="J337:N337"/>
    <mergeCell ref="P337:S337"/>
    <mergeCell ref="T337:V337"/>
    <mergeCell ref="J338:N338"/>
    <mergeCell ref="P338:S338"/>
    <mergeCell ref="T338:V338"/>
    <mergeCell ref="T339:V339"/>
    <mergeCell ref="J339:N339"/>
    <mergeCell ref="P339:S339"/>
    <mergeCell ref="J333:N333"/>
    <mergeCell ref="P333:S333"/>
    <mergeCell ref="T322:V322"/>
    <mergeCell ref="J323:N323"/>
    <mergeCell ref="P323:S323"/>
    <mergeCell ref="T323:V323"/>
    <mergeCell ref="G324:I326"/>
    <mergeCell ref="J324:N324"/>
    <mergeCell ref="P324:S324"/>
    <mergeCell ref="T324:V324"/>
    <mergeCell ref="W324:Y326"/>
    <mergeCell ref="J325:N325"/>
    <mergeCell ref="P325:S325"/>
    <mergeCell ref="T325:V325"/>
    <mergeCell ref="J326:N326"/>
    <mergeCell ref="P326:S326"/>
    <mergeCell ref="T326:V326"/>
    <mergeCell ref="G327:I329"/>
    <mergeCell ref="J327:N327"/>
    <mergeCell ref="P327:S327"/>
    <mergeCell ref="T327:V327"/>
    <mergeCell ref="W327:Y329"/>
    <mergeCell ref="J328:N328"/>
    <mergeCell ref="P328:S328"/>
    <mergeCell ref="T328:V328"/>
    <mergeCell ref="J329:N329"/>
    <mergeCell ref="P329:S329"/>
    <mergeCell ref="T329:V329"/>
    <mergeCell ref="W312:Y317"/>
    <mergeCell ref="J313:N313"/>
    <mergeCell ref="P313:S313"/>
    <mergeCell ref="T313:V313"/>
    <mergeCell ref="J314:N314"/>
    <mergeCell ref="P314:S314"/>
    <mergeCell ref="T314:V314"/>
    <mergeCell ref="J315:N315"/>
    <mergeCell ref="P315:S315"/>
    <mergeCell ref="T315:V315"/>
    <mergeCell ref="J316:N316"/>
    <mergeCell ref="P316:S316"/>
    <mergeCell ref="T316:V316"/>
    <mergeCell ref="J317:N317"/>
    <mergeCell ref="P317:S317"/>
    <mergeCell ref="T317:V317"/>
    <mergeCell ref="G318:I323"/>
    <mergeCell ref="J318:N318"/>
    <mergeCell ref="P318:S318"/>
    <mergeCell ref="T318:V318"/>
    <mergeCell ref="W318:Y323"/>
    <mergeCell ref="J319:N319"/>
    <mergeCell ref="P319:S319"/>
    <mergeCell ref="T319:V319"/>
    <mergeCell ref="J320:N320"/>
    <mergeCell ref="P320:S320"/>
    <mergeCell ref="T320:V320"/>
    <mergeCell ref="J321:N321"/>
    <mergeCell ref="P321:S321"/>
    <mergeCell ref="T321:V321"/>
    <mergeCell ref="J322:N322"/>
    <mergeCell ref="P322:S322"/>
    <mergeCell ref="W304:Y307"/>
    <mergeCell ref="J305:N305"/>
    <mergeCell ref="P305:S305"/>
    <mergeCell ref="T305:V305"/>
    <mergeCell ref="J306:N306"/>
    <mergeCell ref="P306:S306"/>
    <mergeCell ref="T306:V306"/>
    <mergeCell ref="J307:N307"/>
    <mergeCell ref="P307:S307"/>
    <mergeCell ref="T307:V307"/>
    <mergeCell ref="G308:I311"/>
    <mergeCell ref="J308:N308"/>
    <mergeCell ref="P308:S308"/>
    <mergeCell ref="T308:V308"/>
    <mergeCell ref="W308:Y311"/>
    <mergeCell ref="J309:N309"/>
    <mergeCell ref="P309:S309"/>
    <mergeCell ref="T309:V309"/>
    <mergeCell ref="J310:N310"/>
    <mergeCell ref="P310:S310"/>
    <mergeCell ref="T310:V310"/>
    <mergeCell ref="J311:N311"/>
    <mergeCell ref="P311:S311"/>
    <mergeCell ref="T311:V311"/>
    <mergeCell ref="G304:I307"/>
    <mergeCell ref="T304:V304"/>
    <mergeCell ref="W295:Y297"/>
    <mergeCell ref="J296:N296"/>
    <mergeCell ref="P296:S296"/>
    <mergeCell ref="T296:V296"/>
    <mergeCell ref="J297:N297"/>
    <mergeCell ref="P297:S297"/>
    <mergeCell ref="T297:V297"/>
    <mergeCell ref="G298:I303"/>
    <mergeCell ref="J298:N298"/>
    <mergeCell ref="P298:S298"/>
    <mergeCell ref="T298:V298"/>
    <mergeCell ref="W298:Y303"/>
    <mergeCell ref="J299:N299"/>
    <mergeCell ref="P299:S299"/>
    <mergeCell ref="T299:V299"/>
    <mergeCell ref="J300:N300"/>
    <mergeCell ref="P300:S300"/>
    <mergeCell ref="T300:V300"/>
    <mergeCell ref="J301:N301"/>
    <mergeCell ref="P301:S301"/>
    <mergeCell ref="T301:V301"/>
    <mergeCell ref="J302:N302"/>
    <mergeCell ref="P302:S302"/>
    <mergeCell ref="T302:V302"/>
    <mergeCell ref="J303:N303"/>
    <mergeCell ref="P303:S303"/>
    <mergeCell ref="T303:V303"/>
    <mergeCell ref="G295:I297"/>
    <mergeCell ref="J295:N295"/>
    <mergeCell ref="T295:V295"/>
    <mergeCell ref="W284:Y287"/>
    <mergeCell ref="J285:N285"/>
    <mergeCell ref="P285:S285"/>
    <mergeCell ref="T285:V285"/>
    <mergeCell ref="J286:N286"/>
    <mergeCell ref="P286:S286"/>
    <mergeCell ref="T286:V286"/>
    <mergeCell ref="J287:N287"/>
    <mergeCell ref="P287:S287"/>
    <mergeCell ref="T287:V287"/>
    <mergeCell ref="G288:I294"/>
    <mergeCell ref="J288:N288"/>
    <mergeCell ref="P288:S288"/>
    <mergeCell ref="T288:V288"/>
    <mergeCell ref="W288:Y294"/>
    <mergeCell ref="J289:N289"/>
    <mergeCell ref="P289:S289"/>
    <mergeCell ref="T289:V289"/>
    <mergeCell ref="J290:N290"/>
    <mergeCell ref="P290:S290"/>
    <mergeCell ref="T290:V290"/>
    <mergeCell ref="J291:N291"/>
    <mergeCell ref="P291:S291"/>
    <mergeCell ref="T291:V291"/>
    <mergeCell ref="J292:N292"/>
    <mergeCell ref="P292:S292"/>
    <mergeCell ref="T292:V292"/>
    <mergeCell ref="J293:N293"/>
    <mergeCell ref="P293:S293"/>
    <mergeCell ref="T293:V293"/>
    <mergeCell ref="J294:N294"/>
    <mergeCell ref="G284:I287"/>
    <mergeCell ref="W273:Y276"/>
    <mergeCell ref="J274:N274"/>
    <mergeCell ref="P274:S274"/>
    <mergeCell ref="T274:V274"/>
    <mergeCell ref="J275:N275"/>
    <mergeCell ref="P275:S275"/>
    <mergeCell ref="T275:V275"/>
    <mergeCell ref="J276:N276"/>
    <mergeCell ref="P276:S276"/>
    <mergeCell ref="T276:V276"/>
    <mergeCell ref="G277:I283"/>
    <mergeCell ref="J277:N277"/>
    <mergeCell ref="P277:S277"/>
    <mergeCell ref="T277:V277"/>
    <mergeCell ref="W277:Y283"/>
    <mergeCell ref="J278:N278"/>
    <mergeCell ref="P278:S278"/>
    <mergeCell ref="T278:V278"/>
    <mergeCell ref="J279:N279"/>
    <mergeCell ref="P279:S279"/>
    <mergeCell ref="T279:V279"/>
    <mergeCell ref="J280:N280"/>
    <mergeCell ref="P280:S280"/>
    <mergeCell ref="T280:V280"/>
    <mergeCell ref="J281:N281"/>
    <mergeCell ref="P281:S281"/>
    <mergeCell ref="T281:V281"/>
    <mergeCell ref="J282:N282"/>
    <mergeCell ref="P282:S282"/>
    <mergeCell ref="T283:V283"/>
    <mergeCell ref="J273:N273"/>
    <mergeCell ref="P273:S273"/>
    <mergeCell ref="W263:Y267"/>
    <mergeCell ref="J264:N264"/>
    <mergeCell ref="P264:S264"/>
    <mergeCell ref="T264:V264"/>
    <mergeCell ref="J265:N265"/>
    <mergeCell ref="P265:S265"/>
    <mergeCell ref="T265:V265"/>
    <mergeCell ref="J266:N266"/>
    <mergeCell ref="P266:S266"/>
    <mergeCell ref="T266:V266"/>
    <mergeCell ref="J267:N267"/>
    <mergeCell ref="P267:S267"/>
    <mergeCell ref="T267:V267"/>
    <mergeCell ref="G268:I272"/>
    <mergeCell ref="J268:N268"/>
    <mergeCell ref="P268:S268"/>
    <mergeCell ref="T268:V268"/>
    <mergeCell ref="W268:Y272"/>
    <mergeCell ref="J269:N269"/>
    <mergeCell ref="P269:S269"/>
    <mergeCell ref="T269:V269"/>
    <mergeCell ref="J270:N270"/>
    <mergeCell ref="P270:S270"/>
    <mergeCell ref="T270:V270"/>
    <mergeCell ref="J271:N271"/>
    <mergeCell ref="P271:S271"/>
    <mergeCell ref="T271:V271"/>
    <mergeCell ref="J272:N272"/>
    <mergeCell ref="P272:S272"/>
    <mergeCell ref="T272:V272"/>
    <mergeCell ref="G263:I267"/>
    <mergeCell ref="J263:N263"/>
    <mergeCell ref="W256:Y256"/>
    <mergeCell ref="G257:I262"/>
    <mergeCell ref="J257:N257"/>
    <mergeCell ref="P257:S257"/>
    <mergeCell ref="T257:V257"/>
    <mergeCell ref="W257:Y262"/>
    <mergeCell ref="J258:N258"/>
    <mergeCell ref="P258:S258"/>
    <mergeCell ref="T258:V258"/>
    <mergeCell ref="J259:N259"/>
    <mergeCell ref="P259:S259"/>
    <mergeCell ref="T259:V259"/>
    <mergeCell ref="J260:N260"/>
    <mergeCell ref="P260:S260"/>
    <mergeCell ref="T260:V260"/>
    <mergeCell ref="J261:N261"/>
    <mergeCell ref="P261:S261"/>
    <mergeCell ref="T261:V261"/>
    <mergeCell ref="J262:N262"/>
    <mergeCell ref="P262:S262"/>
    <mergeCell ref="T262:V262"/>
    <mergeCell ref="G256:I256"/>
    <mergeCell ref="J256:N256"/>
    <mergeCell ref="P256:S256"/>
    <mergeCell ref="T256:V256"/>
    <mergeCell ref="W246:Y250"/>
    <mergeCell ref="J247:N247"/>
    <mergeCell ref="P247:S247"/>
    <mergeCell ref="T247:V247"/>
    <mergeCell ref="J248:N248"/>
    <mergeCell ref="P248:S248"/>
    <mergeCell ref="T248:V248"/>
    <mergeCell ref="J249:N249"/>
    <mergeCell ref="P249:S249"/>
    <mergeCell ref="T249:V249"/>
    <mergeCell ref="J250:N250"/>
    <mergeCell ref="P250:S250"/>
    <mergeCell ref="T250:V250"/>
    <mergeCell ref="G251:I255"/>
    <mergeCell ref="J251:N251"/>
    <mergeCell ref="P251:S251"/>
    <mergeCell ref="T251:V251"/>
    <mergeCell ref="W251:Y255"/>
    <mergeCell ref="J252:N252"/>
    <mergeCell ref="P252:S252"/>
    <mergeCell ref="T252:V252"/>
    <mergeCell ref="J253:N253"/>
    <mergeCell ref="P253:S253"/>
    <mergeCell ref="T253:V253"/>
    <mergeCell ref="J254:N254"/>
    <mergeCell ref="P254:S254"/>
    <mergeCell ref="T254:V254"/>
    <mergeCell ref="J255:N255"/>
    <mergeCell ref="P255:S255"/>
    <mergeCell ref="T255:V255"/>
    <mergeCell ref="T246:V246"/>
    <mergeCell ref="W240:Y245"/>
    <mergeCell ref="J241:N241"/>
    <mergeCell ref="P241:S241"/>
    <mergeCell ref="T241:V241"/>
    <mergeCell ref="J242:N242"/>
    <mergeCell ref="P242:S242"/>
    <mergeCell ref="T242:V242"/>
    <mergeCell ref="J243:N243"/>
    <mergeCell ref="P243:S243"/>
    <mergeCell ref="T243:V243"/>
    <mergeCell ref="J244:N244"/>
    <mergeCell ref="P244:S244"/>
    <mergeCell ref="T244:V244"/>
    <mergeCell ref="J245:N245"/>
    <mergeCell ref="P245:S245"/>
    <mergeCell ref="T245:V245"/>
    <mergeCell ref="J240:N240"/>
    <mergeCell ref="P240:S240"/>
    <mergeCell ref="W233:Y235"/>
    <mergeCell ref="J234:N234"/>
    <mergeCell ref="P234:S234"/>
    <mergeCell ref="T234:V234"/>
    <mergeCell ref="J235:N235"/>
    <mergeCell ref="P235:S235"/>
    <mergeCell ref="T235:V235"/>
    <mergeCell ref="W236:Y239"/>
    <mergeCell ref="J237:N237"/>
    <mergeCell ref="P237:S237"/>
    <mergeCell ref="T237:V237"/>
    <mergeCell ref="J238:N238"/>
    <mergeCell ref="P238:S238"/>
    <mergeCell ref="T238:V238"/>
    <mergeCell ref="J239:N239"/>
    <mergeCell ref="P239:S239"/>
    <mergeCell ref="T239:V239"/>
    <mergeCell ref="J233:N233"/>
    <mergeCell ref="P233:S233"/>
    <mergeCell ref="P236:S236"/>
    <mergeCell ref="T236:V236"/>
    <mergeCell ref="W224:Y229"/>
    <mergeCell ref="J225:N225"/>
    <mergeCell ref="P225:S225"/>
    <mergeCell ref="T225:V225"/>
    <mergeCell ref="J226:N226"/>
    <mergeCell ref="P226:S226"/>
    <mergeCell ref="T226:V226"/>
    <mergeCell ref="J227:N227"/>
    <mergeCell ref="P227:S227"/>
    <mergeCell ref="T227:V227"/>
    <mergeCell ref="J228:N228"/>
    <mergeCell ref="P228:S228"/>
    <mergeCell ref="T228:V228"/>
    <mergeCell ref="J229:N229"/>
    <mergeCell ref="P229:S229"/>
    <mergeCell ref="W230:Y232"/>
    <mergeCell ref="J231:N231"/>
    <mergeCell ref="P231:S231"/>
    <mergeCell ref="T231:V231"/>
    <mergeCell ref="J232:N232"/>
    <mergeCell ref="P232:S232"/>
    <mergeCell ref="T232:V232"/>
    <mergeCell ref="T229:V229"/>
    <mergeCell ref="T230:V230"/>
    <mergeCell ref="P224:S224"/>
    <mergeCell ref="P230:S230"/>
    <mergeCell ref="W214:Y217"/>
    <mergeCell ref="J215:N215"/>
    <mergeCell ref="P215:S215"/>
    <mergeCell ref="T215:V215"/>
    <mergeCell ref="J216:N216"/>
    <mergeCell ref="P216:S216"/>
    <mergeCell ref="T216:V216"/>
    <mergeCell ref="J217:N217"/>
    <mergeCell ref="P217:S217"/>
    <mergeCell ref="T217:V217"/>
    <mergeCell ref="W218:Y223"/>
    <mergeCell ref="J219:N219"/>
    <mergeCell ref="P219:S219"/>
    <mergeCell ref="T219:V219"/>
    <mergeCell ref="J220:N220"/>
    <mergeCell ref="P220:S220"/>
    <mergeCell ref="T220:V220"/>
    <mergeCell ref="J221:N221"/>
    <mergeCell ref="P221:S221"/>
    <mergeCell ref="T221:V221"/>
    <mergeCell ref="J222:N222"/>
    <mergeCell ref="P222:S222"/>
    <mergeCell ref="T222:V222"/>
    <mergeCell ref="J223:N223"/>
    <mergeCell ref="P223:S223"/>
    <mergeCell ref="T223:V223"/>
    <mergeCell ref="J218:N218"/>
    <mergeCell ref="T218:V218"/>
    <mergeCell ref="J214:N214"/>
    <mergeCell ref="P218:S218"/>
    <mergeCell ref="F446:Y446"/>
    <mergeCell ref="F447:Y447"/>
    <mergeCell ref="F448:Y448"/>
    <mergeCell ref="F449:Y449"/>
    <mergeCell ref="F450:Y450"/>
    <mergeCell ref="F451:Y451"/>
    <mergeCell ref="F455:Y455"/>
    <mergeCell ref="F452:Y452"/>
    <mergeCell ref="F453:Y453"/>
    <mergeCell ref="F454:Y454"/>
    <mergeCell ref="E343:E356"/>
    <mergeCell ref="E330:E342"/>
    <mergeCell ref="E327:E329"/>
    <mergeCell ref="E357:E441"/>
    <mergeCell ref="J402:N402"/>
    <mergeCell ref="P402:S402"/>
    <mergeCell ref="P348:S348"/>
    <mergeCell ref="T348:V348"/>
    <mergeCell ref="J330:N330"/>
    <mergeCell ref="J362:N362"/>
    <mergeCell ref="J369:N369"/>
    <mergeCell ref="J377:N377"/>
    <mergeCell ref="J385:N385"/>
    <mergeCell ref="P330:S330"/>
    <mergeCell ref="T330:V330"/>
    <mergeCell ref="W330:Y338"/>
    <mergeCell ref="J331:N331"/>
    <mergeCell ref="P331:S331"/>
    <mergeCell ref="T331:V331"/>
    <mergeCell ref="J332:N332"/>
    <mergeCell ref="P332:S332"/>
    <mergeCell ref="T332:V332"/>
    <mergeCell ref="E189:H189"/>
    <mergeCell ref="I189:M189"/>
    <mergeCell ref="J177:Y177"/>
    <mergeCell ref="I180:M180"/>
    <mergeCell ref="I178:M178"/>
    <mergeCell ref="E190:H190"/>
    <mergeCell ref="I190:M190"/>
    <mergeCell ref="E191:H191"/>
    <mergeCell ref="I191:M191"/>
    <mergeCell ref="C150:H150"/>
    <mergeCell ref="J76:Y76"/>
    <mergeCell ref="I77:Y77"/>
    <mergeCell ref="I79:Y79"/>
    <mergeCell ref="I81:Y81"/>
    <mergeCell ref="I83:M83"/>
    <mergeCell ref="I85:M85"/>
    <mergeCell ref="I87:Y87"/>
    <mergeCell ref="C109:H109"/>
    <mergeCell ref="D111:Y111"/>
    <mergeCell ref="E187:H187"/>
    <mergeCell ref="I187:M187"/>
    <mergeCell ref="E188:H188"/>
    <mergeCell ref="I188:M188"/>
    <mergeCell ref="I163:Y163"/>
    <mergeCell ref="I165:M165"/>
    <mergeCell ref="I167:M167"/>
    <mergeCell ref="I169:Y169"/>
    <mergeCell ref="I112:Y112"/>
    <mergeCell ref="I114:Y114"/>
    <mergeCell ref="I116:Y116"/>
    <mergeCell ref="I118:M118"/>
    <mergeCell ref="I120:Y120"/>
    <mergeCell ref="C13:H13"/>
    <mergeCell ref="E15:H15"/>
    <mergeCell ref="J15:Y15"/>
    <mergeCell ref="I20:M20"/>
    <mergeCell ref="I22:Y22"/>
    <mergeCell ref="I24:Y24"/>
    <mergeCell ref="I26:Y26"/>
    <mergeCell ref="I28:Y28"/>
    <mergeCell ref="I30:Y30"/>
    <mergeCell ref="W1:Z1"/>
    <mergeCell ref="C174:H174"/>
    <mergeCell ref="I73:Y73"/>
    <mergeCell ref="J74:Y74"/>
    <mergeCell ref="I75:Y75"/>
    <mergeCell ref="I32:Y32"/>
    <mergeCell ref="O182:R182"/>
    <mergeCell ref="I184:M184"/>
    <mergeCell ref="I176:M176"/>
    <mergeCell ref="I182:M182"/>
    <mergeCell ref="I34:M34"/>
    <mergeCell ref="I36:M36"/>
    <mergeCell ref="I38:Y38"/>
    <mergeCell ref="I40:M40"/>
    <mergeCell ref="C60:H60"/>
    <mergeCell ref="I63:M63"/>
    <mergeCell ref="I69:M69"/>
    <mergeCell ref="I71:Y71"/>
    <mergeCell ref="I153:M153"/>
    <mergeCell ref="I155:Y155"/>
    <mergeCell ref="I157:Y157"/>
    <mergeCell ref="I159:M159"/>
    <mergeCell ref="I161:M161"/>
    <mergeCell ref="I122:M122"/>
    <mergeCell ref="I124:M124"/>
    <mergeCell ref="I126:Y126"/>
    <mergeCell ref="P246:S246"/>
    <mergeCell ref="T273:V273"/>
    <mergeCell ref="T224:V224"/>
    <mergeCell ref="T233:V233"/>
    <mergeCell ref="T240:V240"/>
    <mergeCell ref="C208:I208"/>
    <mergeCell ref="E214:E326"/>
    <mergeCell ref="I193:M193"/>
    <mergeCell ref="I201:M201"/>
    <mergeCell ref="I203:M203"/>
    <mergeCell ref="E196:H196"/>
    <mergeCell ref="I196:M196"/>
    <mergeCell ref="E197:H197"/>
    <mergeCell ref="I197:M197"/>
    <mergeCell ref="E198:H198"/>
    <mergeCell ref="I198:M198"/>
    <mergeCell ref="E199:H199"/>
    <mergeCell ref="I199:M199"/>
    <mergeCell ref="E212:Y212"/>
    <mergeCell ref="F312:F317"/>
    <mergeCell ref="E213:I213"/>
    <mergeCell ref="J213:N213"/>
    <mergeCell ref="P213:S213"/>
    <mergeCell ref="T213:V213"/>
    <mergeCell ref="W213:Y213"/>
    <mergeCell ref="G214:I217"/>
    <mergeCell ref="T284:V284"/>
    <mergeCell ref="T282:V282"/>
    <mergeCell ref="J283:N283"/>
    <mergeCell ref="P283:S283"/>
    <mergeCell ref="P214:S214"/>
    <mergeCell ref="T214:V214"/>
    <mergeCell ref="T294:V294"/>
    <mergeCell ref="J224:N224"/>
    <mergeCell ref="J230:N230"/>
    <mergeCell ref="J236:N236"/>
    <mergeCell ref="J246:N246"/>
    <mergeCell ref="J304:N304"/>
    <mergeCell ref="J312:N312"/>
    <mergeCell ref="F257:F262"/>
    <mergeCell ref="F263:F267"/>
    <mergeCell ref="F295:F297"/>
    <mergeCell ref="F214:F217"/>
    <mergeCell ref="F218:F223"/>
    <mergeCell ref="F224:F229"/>
    <mergeCell ref="F230:F232"/>
    <mergeCell ref="F233:F235"/>
    <mergeCell ref="F236:F239"/>
    <mergeCell ref="F240:F245"/>
    <mergeCell ref="F246:F250"/>
    <mergeCell ref="F251:F255"/>
    <mergeCell ref="G218:I223"/>
    <mergeCell ref="G224:I229"/>
    <mergeCell ref="G230:I232"/>
    <mergeCell ref="G236:I239"/>
    <mergeCell ref="G246:I250"/>
    <mergeCell ref="F284:F287"/>
    <mergeCell ref="F288:F294"/>
    <mergeCell ref="P263:S263"/>
    <mergeCell ref="T263:V263"/>
    <mergeCell ref="G273:I276"/>
    <mergeCell ref="F343:F348"/>
    <mergeCell ref="F318:F323"/>
    <mergeCell ref="F324:F326"/>
    <mergeCell ref="F327:F329"/>
    <mergeCell ref="F330:F338"/>
    <mergeCell ref="F339:F342"/>
    <mergeCell ref="G233:I235"/>
    <mergeCell ref="G240:I245"/>
    <mergeCell ref="G339:I342"/>
    <mergeCell ref="F298:F303"/>
    <mergeCell ref="F304:F307"/>
    <mergeCell ref="F308:F311"/>
    <mergeCell ref="F423:F424"/>
    <mergeCell ref="F377:F380"/>
    <mergeCell ref="F381:F384"/>
    <mergeCell ref="F385:F389"/>
    <mergeCell ref="F390:F395"/>
    <mergeCell ref="F396:F401"/>
    <mergeCell ref="F362:F363"/>
    <mergeCell ref="F364:F365"/>
    <mergeCell ref="F366:F368"/>
    <mergeCell ref="F369:F371"/>
    <mergeCell ref="F372:F376"/>
    <mergeCell ref="G385:I389"/>
    <mergeCell ref="G402:I406"/>
    <mergeCell ref="G418:I422"/>
    <mergeCell ref="F268:F272"/>
    <mergeCell ref="F273:F276"/>
    <mergeCell ref="F277:F283"/>
    <mergeCell ref="F349:F351"/>
    <mergeCell ref="F425:F427"/>
    <mergeCell ref="F428:F434"/>
    <mergeCell ref="F435:F437"/>
    <mergeCell ref="F438:F441"/>
    <mergeCell ref="F402:F406"/>
    <mergeCell ref="P284:S284"/>
    <mergeCell ref="P294:S294"/>
    <mergeCell ref="P295:S295"/>
    <mergeCell ref="P304:S304"/>
    <mergeCell ref="P312:S312"/>
    <mergeCell ref="P369:S369"/>
    <mergeCell ref="P377:S377"/>
    <mergeCell ref="P385:S385"/>
    <mergeCell ref="G312:I317"/>
    <mergeCell ref="G330:I338"/>
    <mergeCell ref="J418:N418"/>
    <mergeCell ref="J284:N284"/>
    <mergeCell ref="F352:F356"/>
    <mergeCell ref="F357:F359"/>
    <mergeCell ref="F360:F361"/>
    <mergeCell ref="G349:I351"/>
    <mergeCell ref="G357:I359"/>
    <mergeCell ref="G364:I365"/>
    <mergeCell ref="G423:I424"/>
    <mergeCell ref="F407:F412"/>
    <mergeCell ref="F413:F417"/>
    <mergeCell ref="F418:F422"/>
    <mergeCell ref="J424:N424"/>
    <mergeCell ref="P424:S424"/>
    <mergeCell ref="J430:N430"/>
    <mergeCell ref="P430:S430"/>
    <mergeCell ref="J438:N438"/>
    <mergeCell ref="W472:Y472"/>
    <mergeCell ref="P471:T471"/>
    <mergeCell ref="U471:V471"/>
    <mergeCell ref="P472:T472"/>
    <mergeCell ref="U472:V472"/>
    <mergeCell ref="T312:V312"/>
    <mergeCell ref="P362:S362"/>
    <mergeCell ref="T362:V362"/>
    <mergeCell ref="T369:V369"/>
    <mergeCell ref="T377:V377"/>
    <mergeCell ref="T385:V385"/>
    <mergeCell ref="U463:V463"/>
    <mergeCell ref="P464:T464"/>
    <mergeCell ref="U464:V464"/>
    <mergeCell ref="E467:I467"/>
    <mergeCell ref="J467:O467"/>
    <mergeCell ref="W467:Y467"/>
    <mergeCell ref="C460:I460"/>
    <mergeCell ref="P434:S434"/>
    <mergeCell ref="T434:V434"/>
    <mergeCell ref="G435:I437"/>
    <mergeCell ref="J435:N435"/>
    <mergeCell ref="P435:S435"/>
    <mergeCell ref="T435:V435"/>
    <mergeCell ref="W435:Y437"/>
    <mergeCell ref="J436:N436"/>
    <mergeCell ref="P436:S436"/>
    <mergeCell ref="T436:V436"/>
    <mergeCell ref="J437:N437"/>
    <mergeCell ref="P437:S437"/>
    <mergeCell ref="T437:V437"/>
    <mergeCell ref="G438:I441"/>
    <mergeCell ref="W468:Y468"/>
    <mergeCell ref="P468:T468"/>
    <mergeCell ref="U468:V468"/>
    <mergeCell ref="E465:I465"/>
    <mergeCell ref="J465:O465"/>
    <mergeCell ref="W465:Y465"/>
    <mergeCell ref="E466:I466"/>
    <mergeCell ref="J466:O466"/>
    <mergeCell ref="W466:Y466"/>
    <mergeCell ref="D462:Y462"/>
    <mergeCell ref="E463:I463"/>
    <mergeCell ref="J463:O463"/>
    <mergeCell ref="W463:Y463"/>
    <mergeCell ref="E464:I464"/>
    <mergeCell ref="J464:O464"/>
    <mergeCell ref="W464:Y464"/>
    <mergeCell ref="P463:T463"/>
    <mergeCell ref="P465:T465"/>
    <mergeCell ref="U465:V465"/>
    <mergeCell ref="P466:T466"/>
    <mergeCell ref="U466:V466"/>
    <mergeCell ref="P467:T467"/>
    <mergeCell ref="U467:V467"/>
    <mergeCell ref="E469:I469"/>
    <mergeCell ref="J469:O469"/>
    <mergeCell ref="W469:Y469"/>
    <mergeCell ref="E470:I470"/>
    <mergeCell ref="J470:O470"/>
    <mergeCell ref="W470:Y470"/>
    <mergeCell ref="P469:T469"/>
    <mergeCell ref="U469:V469"/>
    <mergeCell ref="P470:T470"/>
    <mergeCell ref="U470:V470"/>
    <mergeCell ref="E473:I473"/>
    <mergeCell ref="J473:O473"/>
    <mergeCell ref="W473:Y473"/>
    <mergeCell ref="P442:Y442"/>
    <mergeCell ref="G442:N442"/>
    <mergeCell ref="E477:I477"/>
    <mergeCell ref="J477:O477"/>
    <mergeCell ref="W477:Y477"/>
    <mergeCell ref="W474:Y474"/>
    <mergeCell ref="P473:T473"/>
    <mergeCell ref="U473:V473"/>
    <mergeCell ref="P474:T474"/>
    <mergeCell ref="U474:V474"/>
    <mergeCell ref="E471:I471"/>
    <mergeCell ref="J471:O471"/>
    <mergeCell ref="W471:Y471"/>
    <mergeCell ref="E472:I472"/>
    <mergeCell ref="J472:O472"/>
    <mergeCell ref="E474:I474"/>
    <mergeCell ref="J474:O474"/>
    <mergeCell ref="E468:I468"/>
    <mergeCell ref="J468:O468"/>
    <mergeCell ref="E478:I478"/>
    <mergeCell ref="J478:O478"/>
    <mergeCell ref="W478:Y478"/>
    <mergeCell ref="P477:T477"/>
    <mergeCell ref="U477:V477"/>
    <mergeCell ref="P478:T478"/>
    <mergeCell ref="U478:V478"/>
    <mergeCell ref="E475:I475"/>
    <mergeCell ref="J475:O475"/>
    <mergeCell ref="W475:Y475"/>
    <mergeCell ref="E476:I476"/>
    <mergeCell ref="J476:O476"/>
    <mergeCell ref="W476:Y476"/>
    <mergeCell ref="P475:T475"/>
    <mergeCell ref="U475:V475"/>
    <mergeCell ref="P476:T476"/>
    <mergeCell ref="U476:V476"/>
  </mergeCells>
  <phoneticPr fontId="5"/>
  <conditionalFormatting sqref="I20:M20">
    <cfRule type="expression" dxfId="328" priority="329" stopIfTrue="1">
      <formula>$A20&lt;&gt;0</formula>
    </cfRule>
  </conditionalFormatting>
  <conditionalFormatting sqref="I22:Y22">
    <cfRule type="expression" dxfId="327" priority="328" stopIfTrue="1">
      <formula>$A22&lt;&gt;0</formula>
    </cfRule>
  </conditionalFormatting>
  <conditionalFormatting sqref="I24:Y24">
    <cfRule type="expression" dxfId="326" priority="327" stopIfTrue="1">
      <formula>$A24&lt;&gt;0</formula>
    </cfRule>
  </conditionalFormatting>
  <conditionalFormatting sqref="I26:Y26">
    <cfRule type="expression" dxfId="325" priority="326" stopIfTrue="1">
      <formula>$A26&lt;&gt;0</formula>
    </cfRule>
  </conditionalFormatting>
  <conditionalFormatting sqref="I28:Y28">
    <cfRule type="expression" dxfId="324" priority="325" stopIfTrue="1">
      <formula>$A28&lt;&gt;0</formula>
    </cfRule>
  </conditionalFormatting>
  <conditionalFormatting sqref="I30:Y30">
    <cfRule type="expression" dxfId="323" priority="324" stopIfTrue="1">
      <formula>$A30&lt;&gt;0</formula>
    </cfRule>
  </conditionalFormatting>
  <conditionalFormatting sqref="I32:Y32">
    <cfRule type="expression" dxfId="322" priority="323" stopIfTrue="1">
      <formula>$A32&lt;&gt;0</formula>
    </cfRule>
  </conditionalFormatting>
  <conditionalFormatting sqref="I34:M34">
    <cfRule type="expression" dxfId="321" priority="322" stopIfTrue="1">
      <formula>$A34&lt;&gt;0</formula>
    </cfRule>
  </conditionalFormatting>
  <conditionalFormatting sqref="I36:M36">
    <cfRule type="expression" dxfId="320" priority="321" stopIfTrue="1">
      <formula>$A36&lt;&gt;0</formula>
    </cfRule>
  </conditionalFormatting>
  <conditionalFormatting sqref="I38:Y38">
    <cfRule type="expression" dxfId="319" priority="320" stopIfTrue="1">
      <formula>$A38&lt;&gt;0</formula>
    </cfRule>
  </conditionalFormatting>
  <conditionalFormatting sqref="I40:M40">
    <cfRule type="expression" dxfId="318" priority="319" stopIfTrue="1">
      <formula>$A40&lt;&gt;0</formula>
    </cfRule>
  </conditionalFormatting>
  <conditionalFormatting sqref="I63:M63">
    <cfRule type="expression" dxfId="317" priority="318" stopIfTrue="1">
      <formula>$A63&lt;&gt;0</formula>
    </cfRule>
  </conditionalFormatting>
  <conditionalFormatting sqref="I69:M69">
    <cfRule type="expression" dxfId="316" priority="317" stopIfTrue="1">
      <formula>$A69&lt;&gt;0</formula>
    </cfRule>
  </conditionalFormatting>
  <conditionalFormatting sqref="I71:Y71">
    <cfRule type="expression" dxfId="315" priority="316" stopIfTrue="1">
      <formula>$A71&lt;&gt;0</formula>
    </cfRule>
  </conditionalFormatting>
  <conditionalFormatting sqref="I73:Y73">
    <cfRule type="expression" dxfId="314" priority="315" stopIfTrue="1">
      <formula>$A73&lt;&gt;0</formula>
    </cfRule>
  </conditionalFormatting>
  <conditionalFormatting sqref="I75:Y75">
    <cfRule type="expression" dxfId="313" priority="314" stopIfTrue="1">
      <formula>$A75&lt;&gt;0</formula>
    </cfRule>
  </conditionalFormatting>
  <conditionalFormatting sqref="I77:Y77">
    <cfRule type="expression" dxfId="312" priority="313" stopIfTrue="1">
      <formula>$A77&lt;&gt;0</formula>
    </cfRule>
  </conditionalFormatting>
  <conditionalFormatting sqref="I79:Y79">
    <cfRule type="expression" dxfId="311" priority="312" stopIfTrue="1">
      <formula>$A79&lt;&gt;0</formula>
    </cfRule>
  </conditionalFormatting>
  <conditionalFormatting sqref="I81:Y81">
    <cfRule type="expression" dxfId="310" priority="311" stopIfTrue="1">
      <formula>$A81&lt;&gt;0</formula>
    </cfRule>
  </conditionalFormatting>
  <conditionalFormatting sqref="I83:M83">
    <cfRule type="expression" dxfId="309" priority="310" stopIfTrue="1">
      <formula>$A83&lt;&gt;0</formula>
    </cfRule>
  </conditionalFormatting>
  <conditionalFormatting sqref="P83">
    <cfRule type="expression" dxfId="308" priority="309" stopIfTrue="1">
      <formula>$A84&lt;&gt;0</formula>
    </cfRule>
  </conditionalFormatting>
  <conditionalFormatting sqref="I85:M85">
    <cfRule type="expression" dxfId="307" priority="308" stopIfTrue="1">
      <formula>$A85&lt;&gt;0</formula>
    </cfRule>
  </conditionalFormatting>
  <conditionalFormatting sqref="I87:Y87">
    <cfRule type="expression" dxfId="306" priority="307" stopIfTrue="1">
      <formula>$A87&lt;&gt;0</formula>
    </cfRule>
  </conditionalFormatting>
  <conditionalFormatting sqref="I114:Y114">
    <cfRule type="expression" dxfId="305" priority="306" stopIfTrue="1">
      <formula>$A114&lt;&gt;0</formula>
    </cfRule>
  </conditionalFormatting>
  <conditionalFormatting sqref="I116:Y116">
    <cfRule type="expression" dxfId="304" priority="305" stopIfTrue="1">
      <formula>$A116&lt;&gt;0</formula>
    </cfRule>
  </conditionalFormatting>
  <conditionalFormatting sqref="I120:Y120">
    <cfRule type="expression" dxfId="303" priority="304" stopIfTrue="1">
      <formula>$A120&lt;&gt;0</formula>
    </cfRule>
  </conditionalFormatting>
  <conditionalFormatting sqref="I122:M122">
    <cfRule type="expression" dxfId="302" priority="303" stopIfTrue="1">
      <formula>$A122&lt;&gt;0</formula>
    </cfRule>
  </conditionalFormatting>
  <conditionalFormatting sqref="I124:M124">
    <cfRule type="expression" dxfId="301" priority="302" stopIfTrue="1">
      <formula>$A124&lt;&gt;0</formula>
    </cfRule>
  </conditionalFormatting>
  <conditionalFormatting sqref="I126:Y126">
    <cfRule type="expression" dxfId="300" priority="301" stopIfTrue="1">
      <formula>$A126&lt;&gt;0</formula>
    </cfRule>
  </conditionalFormatting>
  <conditionalFormatting sqref="I153:M153">
    <cfRule type="expression" dxfId="299" priority="300" stopIfTrue="1">
      <formula>$A153&lt;&gt;0</formula>
    </cfRule>
  </conditionalFormatting>
  <conditionalFormatting sqref="I155:Y155">
    <cfRule type="expression" dxfId="298" priority="299" stopIfTrue="1">
      <formula>$A155&lt;&gt;0</formula>
    </cfRule>
  </conditionalFormatting>
  <conditionalFormatting sqref="I157:Y157">
    <cfRule type="expression" dxfId="297" priority="298" stopIfTrue="1">
      <formula>$A157&lt;&gt;0</formula>
    </cfRule>
  </conditionalFormatting>
  <conditionalFormatting sqref="I159:M159">
    <cfRule type="expression" dxfId="296" priority="297" stopIfTrue="1">
      <formula>$A159&lt;&gt;0</formula>
    </cfRule>
  </conditionalFormatting>
  <conditionalFormatting sqref="I161:M161">
    <cfRule type="expression" dxfId="295" priority="296" stopIfTrue="1">
      <formula>$A161&lt;&gt;0</formula>
    </cfRule>
  </conditionalFormatting>
  <conditionalFormatting sqref="I163:Y163">
    <cfRule type="expression" dxfId="294" priority="295" stopIfTrue="1">
      <formula>$A163&lt;&gt;0</formula>
    </cfRule>
  </conditionalFormatting>
  <conditionalFormatting sqref="I165:M165">
    <cfRule type="expression" dxfId="293" priority="294" stopIfTrue="1">
      <formula>$A165&lt;&gt;0</formula>
    </cfRule>
  </conditionalFormatting>
  <conditionalFormatting sqref="I167:M167">
    <cfRule type="expression" dxfId="292" priority="293" stopIfTrue="1">
      <formula>$A167&lt;&gt;0</formula>
    </cfRule>
  </conditionalFormatting>
  <conditionalFormatting sqref="I169:Y169">
    <cfRule type="expression" dxfId="291" priority="292" stopIfTrue="1">
      <formula>$A169&lt;&gt;0</formula>
    </cfRule>
  </conditionalFormatting>
  <conditionalFormatting sqref="I176:M176">
    <cfRule type="expression" dxfId="290" priority="291" stopIfTrue="1">
      <formula>$A176&lt;&gt;0</formula>
    </cfRule>
  </conditionalFormatting>
  <conditionalFormatting sqref="I187:M187">
    <cfRule type="expression" dxfId="289" priority="290" stopIfTrue="1">
      <formula>$A187&lt;&gt;0</formula>
    </cfRule>
  </conditionalFormatting>
  <conditionalFormatting sqref="I188:M188">
    <cfRule type="expression" dxfId="288" priority="289" stopIfTrue="1">
      <formula>$A188&lt;&gt;0</formula>
    </cfRule>
  </conditionalFormatting>
  <conditionalFormatting sqref="I189:M189">
    <cfRule type="expression" dxfId="287" priority="288" stopIfTrue="1">
      <formula>$A189&lt;&gt;0</formula>
    </cfRule>
  </conditionalFormatting>
  <conditionalFormatting sqref="I191:M191">
    <cfRule type="expression" dxfId="286" priority="287" stopIfTrue="1">
      <formula>$A191&lt;&gt;0</formula>
    </cfRule>
  </conditionalFormatting>
  <conditionalFormatting sqref="I193:M193">
    <cfRule type="expression" dxfId="285" priority="286" stopIfTrue="1">
      <formula>$A193&lt;&gt;0</formula>
    </cfRule>
  </conditionalFormatting>
  <conditionalFormatting sqref="I197:M197">
    <cfRule type="expression" dxfId="284" priority="285" stopIfTrue="1">
      <formula>$A197&lt;&gt;0</formula>
    </cfRule>
  </conditionalFormatting>
  <conditionalFormatting sqref="I198:M198">
    <cfRule type="expression" dxfId="283" priority="284" stopIfTrue="1">
      <formula>$A198&lt;&gt;0</formula>
    </cfRule>
  </conditionalFormatting>
  <conditionalFormatting sqref="I201:M201">
    <cfRule type="expression" dxfId="282" priority="283" stopIfTrue="1">
      <formula>$A201&lt;&gt;0</formula>
    </cfRule>
  </conditionalFormatting>
  <conditionalFormatting sqref="I203:M203">
    <cfRule type="expression" dxfId="281" priority="282" stopIfTrue="1">
      <formula>$A203&lt;&gt;0</formula>
    </cfRule>
  </conditionalFormatting>
  <conditionalFormatting sqref="W214:Y217">
    <cfRule type="expression" dxfId="280" priority="281" stopIfTrue="1">
      <formula>$A214&lt;&gt;0</formula>
    </cfRule>
  </conditionalFormatting>
  <conditionalFormatting sqref="O214">
    <cfRule type="expression" dxfId="279" priority="280" stopIfTrue="1">
      <formula>希望&lt;&gt;0</formula>
    </cfRule>
  </conditionalFormatting>
  <conditionalFormatting sqref="O215">
    <cfRule type="expression" dxfId="278" priority="279" stopIfTrue="1">
      <formula>希望&lt;&gt;0</formula>
    </cfRule>
  </conditionalFormatting>
  <conditionalFormatting sqref="O216">
    <cfRule type="expression" dxfId="277" priority="278" stopIfTrue="1">
      <formula>希望&lt;&gt;0</formula>
    </cfRule>
  </conditionalFormatting>
  <conditionalFormatting sqref="O217">
    <cfRule type="expression" dxfId="276" priority="277" stopIfTrue="1">
      <formula>希望&lt;&gt;0</formula>
    </cfRule>
  </conditionalFormatting>
  <conditionalFormatting sqref="W218:Y223">
    <cfRule type="expression" dxfId="275" priority="276" stopIfTrue="1">
      <formula>$A218&lt;&gt;0</formula>
    </cfRule>
  </conditionalFormatting>
  <conditionalFormatting sqref="O218">
    <cfRule type="expression" dxfId="274" priority="275" stopIfTrue="1">
      <formula>希望&lt;&gt;0</formula>
    </cfRule>
  </conditionalFormatting>
  <conditionalFormatting sqref="O219">
    <cfRule type="expression" dxfId="273" priority="274" stopIfTrue="1">
      <formula>希望&lt;&gt;0</formula>
    </cfRule>
  </conditionalFormatting>
  <conditionalFormatting sqref="O220">
    <cfRule type="expression" dxfId="272" priority="273" stopIfTrue="1">
      <formula>希望&lt;&gt;0</formula>
    </cfRule>
  </conditionalFormatting>
  <conditionalFormatting sqref="O221">
    <cfRule type="expression" dxfId="271" priority="272" stopIfTrue="1">
      <formula>希望&lt;&gt;0</formula>
    </cfRule>
  </conditionalFormatting>
  <conditionalFormatting sqref="O222">
    <cfRule type="expression" dxfId="270" priority="271" stopIfTrue="1">
      <formula>希望&lt;&gt;0</formula>
    </cfRule>
  </conditionalFormatting>
  <conditionalFormatting sqref="O223">
    <cfRule type="expression" dxfId="269" priority="270" stopIfTrue="1">
      <formula>希望&lt;&gt;0</formula>
    </cfRule>
  </conditionalFormatting>
  <conditionalFormatting sqref="W224:Y229">
    <cfRule type="expression" dxfId="268" priority="269" stopIfTrue="1">
      <formula>$A224&lt;&gt;0</formula>
    </cfRule>
  </conditionalFormatting>
  <conditionalFormatting sqref="O224">
    <cfRule type="expression" dxfId="267" priority="268" stopIfTrue="1">
      <formula>希望&lt;&gt;0</formula>
    </cfRule>
  </conditionalFormatting>
  <conditionalFormatting sqref="O225">
    <cfRule type="expression" dxfId="266" priority="267" stopIfTrue="1">
      <formula>希望&lt;&gt;0</formula>
    </cfRule>
  </conditionalFormatting>
  <conditionalFormatting sqref="O226">
    <cfRule type="expression" dxfId="265" priority="266" stopIfTrue="1">
      <formula>希望&lt;&gt;0</formula>
    </cfRule>
  </conditionalFormatting>
  <conditionalFormatting sqref="O227">
    <cfRule type="expression" dxfId="264" priority="265" stopIfTrue="1">
      <formula>希望&lt;&gt;0</formula>
    </cfRule>
  </conditionalFormatting>
  <conditionalFormatting sqref="O228">
    <cfRule type="expression" dxfId="263" priority="264" stopIfTrue="1">
      <formula>希望&lt;&gt;0</formula>
    </cfRule>
  </conditionalFormatting>
  <conditionalFormatting sqref="O229">
    <cfRule type="expression" dxfId="262" priority="263" stopIfTrue="1">
      <formula>希望&lt;&gt;0</formula>
    </cfRule>
  </conditionalFormatting>
  <conditionalFormatting sqref="W230:Y232">
    <cfRule type="expression" dxfId="261" priority="262" stopIfTrue="1">
      <formula>$A230&lt;&gt;0</formula>
    </cfRule>
  </conditionalFormatting>
  <conditionalFormatting sqref="O230">
    <cfRule type="expression" dxfId="260" priority="261" stopIfTrue="1">
      <formula>希望&lt;&gt;0</formula>
    </cfRule>
  </conditionalFormatting>
  <conditionalFormatting sqref="O231">
    <cfRule type="expression" dxfId="259" priority="260" stopIfTrue="1">
      <formula>希望&lt;&gt;0</formula>
    </cfRule>
  </conditionalFormatting>
  <conditionalFormatting sqref="O232">
    <cfRule type="expression" dxfId="258" priority="259" stopIfTrue="1">
      <formula>希望&lt;&gt;0</formula>
    </cfRule>
  </conditionalFormatting>
  <conditionalFormatting sqref="W233:Y235">
    <cfRule type="expression" dxfId="257" priority="258" stopIfTrue="1">
      <formula>$A233&lt;&gt;0</formula>
    </cfRule>
  </conditionalFormatting>
  <conditionalFormatting sqref="O233">
    <cfRule type="expression" dxfId="256" priority="257" stopIfTrue="1">
      <formula>希望&lt;&gt;0</formula>
    </cfRule>
  </conditionalFormatting>
  <conditionalFormatting sqref="O234">
    <cfRule type="expression" dxfId="255" priority="256" stopIfTrue="1">
      <formula>希望&lt;&gt;0</formula>
    </cfRule>
  </conditionalFormatting>
  <conditionalFormatting sqref="O235">
    <cfRule type="expression" dxfId="254" priority="255" stopIfTrue="1">
      <formula>希望&lt;&gt;0</formula>
    </cfRule>
  </conditionalFormatting>
  <conditionalFormatting sqref="W236:Y239">
    <cfRule type="expression" dxfId="253" priority="254" stopIfTrue="1">
      <formula>$A236&lt;&gt;0</formula>
    </cfRule>
  </conditionalFormatting>
  <conditionalFormatting sqref="O236">
    <cfRule type="expression" dxfId="252" priority="253" stopIfTrue="1">
      <formula>希望&lt;&gt;0</formula>
    </cfRule>
  </conditionalFormatting>
  <conditionalFormatting sqref="O237">
    <cfRule type="expression" dxfId="251" priority="252" stopIfTrue="1">
      <formula>希望&lt;&gt;0</formula>
    </cfRule>
  </conditionalFormatting>
  <conditionalFormatting sqref="O238">
    <cfRule type="expression" dxfId="250" priority="251" stopIfTrue="1">
      <formula>希望&lt;&gt;0</formula>
    </cfRule>
  </conditionalFormatting>
  <conditionalFormatting sqref="O239">
    <cfRule type="expression" dxfId="249" priority="250" stopIfTrue="1">
      <formula>希望&lt;&gt;0</formula>
    </cfRule>
  </conditionalFormatting>
  <conditionalFormatting sqref="W240:Y245">
    <cfRule type="expression" dxfId="248" priority="249" stopIfTrue="1">
      <formula>$A240&lt;&gt;0</formula>
    </cfRule>
  </conditionalFormatting>
  <conditionalFormatting sqref="O240">
    <cfRule type="expression" dxfId="247" priority="248" stopIfTrue="1">
      <formula>希望&lt;&gt;0</formula>
    </cfRule>
  </conditionalFormatting>
  <conditionalFormatting sqref="O241">
    <cfRule type="expression" dxfId="246" priority="247" stopIfTrue="1">
      <formula>希望&lt;&gt;0</formula>
    </cfRule>
  </conditionalFormatting>
  <conditionalFormatting sqref="O242">
    <cfRule type="expression" dxfId="245" priority="246" stopIfTrue="1">
      <formula>希望&lt;&gt;0</formula>
    </cfRule>
  </conditionalFormatting>
  <conditionalFormatting sqref="O243">
    <cfRule type="expression" dxfId="244" priority="245" stopIfTrue="1">
      <formula>希望&lt;&gt;0</formula>
    </cfRule>
  </conditionalFormatting>
  <conditionalFormatting sqref="O244">
    <cfRule type="expression" dxfId="243" priority="244" stopIfTrue="1">
      <formula>希望&lt;&gt;0</formula>
    </cfRule>
  </conditionalFormatting>
  <conditionalFormatting sqref="O245">
    <cfRule type="expression" dxfId="242" priority="243" stopIfTrue="1">
      <formula>希望&lt;&gt;0</formula>
    </cfRule>
  </conditionalFormatting>
  <conditionalFormatting sqref="W246:Y250">
    <cfRule type="expression" dxfId="241" priority="242" stopIfTrue="1">
      <formula>$A246&lt;&gt;0</formula>
    </cfRule>
  </conditionalFormatting>
  <conditionalFormatting sqref="O246">
    <cfRule type="expression" dxfId="240" priority="241" stopIfTrue="1">
      <formula>希望&lt;&gt;0</formula>
    </cfRule>
  </conditionalFormatting>
  <conditionalFormatting sqref="O247">
    <cfRule type="expression" dxfId="239" priority="240" stopIfTrue="1">
      <formula>希望&lt;&gt;0</formula>
    </cfRule>
  </conditionalFormatting>
  <conditionalFormatting sqref="O248">
    <cfRule type="expression" dxfId="238" priority="239" stopIfTrue="1">
      <formula>希望&lt;&gt;0</formula>
    </cfRule>
  </conditionalFormatting>
  <conditionalFormatting sqref="O249">
    <cfRule type="expression" dxfId="237" priority="238" stopIfTrue="1">
      <formula>希望&lt;&gt;0</formula>
    </cfRule>
  </conditionalFormatting>
  <conditionalFormatting sqref="O250">
    <cfRule type="expression" dxfId="236" priority="237" stopIfTrue="1">
      <formula>希望&lt;&gt;0</formula>
    </cfRule>
  </conditionalFormatting>
  <conditionalFormatting sqref="W251:Y255">
    <cfRule type="expression" dxfId="235" priority="236" stopIfTrue="1">
      <formula>$A251&lt;&gt;0</formula>
    </cfRule>
  </conditionalFormatting>
  <conditionalFormatting sqref="O251">
    <cfRule type="expression" dxfId="234" priority="235" stopIfTrue="1">
      <formula>希望&lt;&gt;0</formula>
    </cfRule>
  </conditionalFormatting>
  <conditionalFormatting sqref="O252">
    <cfRule type="expression" dxfId="233" priority="234" stopIfTrue="1">
      <formula>希望&lt;&gt;0</formula>
    </cfRule>
  </conditionalFormatting>
  <conditionalFormatting sqref="O253">
    <cfRule type="expression" dxfId="232" priority="233" stopIfTrue="1">
      <formula>希望&lt;&gt;0</formula>
    </cfRule>
  </conditionalFormatting>
  <conditionalFormatting sqref="O254">
    <cfRule type="expression" dxfId="231" priority="232" stopIfTrue="1">
      <formula>希望&lt;&gt;0</formula>
    </cfRule>
  </conditionalFormatting>
  <conditionalFormatting sqref="O255">
    <cfRule type="expression" dxfId="230" priority="231" stopIfTrue="1">
      <formula>希望&lt;&gt;0</formula>
    </cfRule>
  </conditionalFormatting>
  <conditionalFormatting sqref="W256:Y256">
    <cfRule type="expression" dxfId="229" priority="230" stopIfTrue="1">
      <formula>$A256&lt;&gt;0</formula>
    </cfRule>
  </conditionalFormatting>
  <conditionalFormatting sqref="O256">
    <cfRule type="expression" dxfId="228" priority="229" stopIfTrue="1">
      <formula>希望&lt;&gt;0</formula>
    </cfRule>
  </conditionalFormatting>
  <conditionalFormatting sqref="W257:Y262">
    <cfRule type="expression" dxfId="227" priority="228" stopIfTrue="1">
      <formula>$A257&lt;&gt;0</formula>
    </cfRule>
  </conditionalFormatting>
  <conditionalFormatting sqref="O257">
    <cfRule type="expression" dxfId="226" priority="227" stopIfTrue="1">
      <formula>希望&lt;&gt;0</formula>
    </cfRule>
  </conditionalFormatting>
  <conditionalFormatting sqref="O258">
    <cfRule type="expression" dxfId="225" priority="226" stopIfTrue="1">
      <formula>希望&lt;&gt;0</formula>
    </cfRule>
  </conditionalFormatting>
  <conditionalFormatting sqref="O259">
    <cfRule type="expression" dxfId="224" priority="225" stopIfTrue="1">
      <formula>希望&lt;&gt;0</formula>
    </cfRule>
  </conditionalFormatting>
  <conditionalFormatting sqref="O260">
    <cfRule type="expression" dxfId="223" priority="224" stopIfTrue="1">
      <formula>希望&lt;&gt;0</formula>
    </cfRule>
  </conditionalFormatting>
  <conditionalFormatting sqref="O261">
    <cfRule type="expression" dxfId="222" priority="223" stopIfTrue="1">
      <formula>希望&lt;&gt;0</formula>
    </cfRule>
  </conditionalFormatting>
  <conditionalFormatting sqref="O262">
    <cfRule type="expression" dxfId="221" priority="222" stopIfTrue="1">
      <formula>希望&lt;&gt;0</formula>
    </cfRule>
  </conditionalFormatting>
  <conditionalFormatting sqref="W263:Y267">
    <cfRule type="expression" dxfId="220" priority="221" stopIfTrue="1">
      <formula>$A263&lt;&gt;0</formula>
    </cfRule>
  </conditionalFormatting>
  <conditionalFormatting sqref="O263">
    <cfRule type="expression" dxfId="219" priority="220" stopIfTrue="1">
      <formula>希望&lt;&gt;0</formula>
    </cfRule>
  </conditionalFormatting>
  <conditionalFormatting sqref="O264">
    <cfRule type="expression" dxfId="218" priority="219" stopIfTrue="1">
      <formula>希望&lt;&gt;0</formula>
    </cfRule>
  </conditionalFormatting>
  <conditionalFormatting sqref="O265">
    <cfRule type="expression" dxfId="217" priority="218" stopIfTrue="1">
      <formula>希望&lt;&gt;0</formula>
    </cfRule>
  </conditionalFormatting>
  <conditionalFormatting sqref="O266">
    <cfRule type="expression" dxfId="216" priority="217" stopIfTrue="1">
      <formula>希望&lt;&gt;0</formula>
    </cfRule>
  </conditionalFormatting>
  <conditionalFormatting sqref="O267">
    <cfRule type="expression" dxfId="215" priority="216" stopIfTrue="1">
      <formula>希望&lt;&gt;0</formula>
    </cfRule>
  </conditionalFormatting>
  <conditionalFormatting sqref="W268:Y272">
    <cfRule type="expression" dxfId="214" priority="215" stopIfTrue="1">
      <formula>$A268&lt;&gt;0</formula>
    </cfRule>
  </conditionalFormatting>
  <conditionalFormatting sqref="O268">
    <cfRule type="expression" dxfId="213" priority="214" stopIfTrue="1">
      <formula>希望&lt;&gt;0</formula>
    </cfRule>
  </conditionalFormatting>
  <conditionalFormatting sqref="O269">
    <cfRule type="expression" dxfId="212" priority="213" stopIfTrue="1">
      <formula>希望&lt;&gt;0</formula>
    </cfRule>
  </conditionalFormatting>
  <conditionalFormatting sqref="O270">
    <cfRule type="expression" dxfId="211" priority="212" stopIfTrue="1">
      <formula>希望&lt;&gt;0</formula>
    </cfRule>
  </conditionalFormatting>
  <conditionalFormatting sqref="O271">
    <cfRule type="expression" dxfId="210" priority="211" stopIfTrue="1">
      <formula>希望&lt;&gt;0</formula>
    </cfRule>
  </conditionalFormatting>
  <conditionalFormatting sqref="O272">
    <cfRule type="expression" dxfId="209" priority="210" stopIfTrue="1">
      <formula>希望&lt;&gt;0</formula>
    </cfRule>
  </conditionalFormatting>
  <conditionalFormatting sqref="W273:Y276">
    <cfRule type="expression" dxfId="208" priority="209" stopIfTrue="1">
      <formula>$A273&lt;&gt;0</formula>
    </cfRule>
  </conditionalFormatting>
  <conditionalFormatting sqref="O273">
    <cfRule type="expression" dxfId="207" priority="208" stopIfTrue="1">
      <formula>希望&lt;&gt;0</formula>
    </cfRule>
  </conditionalFormatting>
  <conditionalFormatting sqref="O274">
    <cfRule type="expression" dxfId="206" priority="207" stopIfTrue="1">
      <formula>希望&lt;&gt;0</formula>
    </cfRule>
  </conditionalFormatting>
  <conditionalFormatting sqref="O275">
    <cfRule type="expression" dxfId="205" priority="206" stopIfTrue="1">
      <formula>希望&lt;&gt;0</formula>
    </cfRule>
  </conditionalFormatting>
  <conditionalFormatting sqref="O276">
    <cfRule type="expression" dxfId="204" priority="205" stopIfTrue="1">
      <formula>希望&lt;&gt;0</formula>
    </cfRule>
  </conditionalFormatting>
  <conditionalFormatting sqref="W277:Y283">
    <cfRule type="expression" dxfId="203" priority="204" stopIfTrue="1">
      <formula>$A277&lt;&gt;0</formula>
    </cfRule>
  </conditionalFormatting>
  <conditionalFormatting sqref="O277">
    <cfRule type="expression" dxfId="202" priority="203" stopIfTrue="1">
      <formula>希望&lt;&gt;0</formula>
    </cfRule>
  </conditionalFormatting>
  <conditionalFormatting sqref="O278">
    <cfRule type="expression" dxfId="201" priority="202" stopIfTrue="1">
      <formula>希望&lt;&gt;0</formula>
    </cfRule>
  </conditionalFormatting>
  <conditionalFormatting sqref="O279">
    <cfRule type="expression" dxfId="200" priority="201" stopIfTrue="1">
      <formula>希望&lt;&gt;0</formula>
    </cfRule>
  </conditionalFormatting>
  <conditionalFormatting sqref="O280">
    <cfRule type="expression" dxfId="199" priority="200" stopIfTrue="1">
      <formula>希望&lt;&gt;0</formula>
    </cfRule>
  </conditionalFormatting>
  <conditionalFormatting sqref="O281">
    <cfRule type="expression" dxfId="198" priority="199" stopIfTrue="1">
      <formula>希望&lt;&gt;0</formula>
    </cfRule>
  </conditionalFormatting>
  <conditionalFormatting sqref="O282">
    <cfRule type="expression" dxfId="197" priority="198" stopIfTrue="1">
      <formula>希望&lt;&gt;0</formula>
    </cfRule>
  </conditionalFormatting>
  <conditionalFormatting sqref="O283">
    <cfRule type="expression" dxfId="196" priority="197" stopIfTrue="1">
      <formula>希望&lt;&gt;0</formula>
    </cfRule>
  </conditionalFormatting>
  <conditionalFormatting sqref="W284:Y287">
    <cfRule type="expression" dxfId="195" priority="196" stopIfTrue="1">
      <formula>$A284&lt;&gt;0</formula>
    </cfRule>
  </conditionalFormatting>
  <conditionalFormatting sqref="O284">
    <cfRule type="expression" dxfId="194" priority="195" stopIfTrue="1">
      <formula>希望&lt;&gt;0</formula>
    </cfRule>
  </conditionalFormatting>
  <conditionalFormatting sqref="O285">
    <cfRule type="expression" dxfId="193" priority="194" stopIfTrue="1">
      <formula>希望&lt;&gt;0</formula>
    </cfRule>
  </conditionalFormatting>
  <conditionalFormatting sqref="O286">
    <cfRule type="expression" dxfId="192" priority="193" stopIfTrue="1">
      <formula>希望&lt;&gt;0</formula>
    </cfRule>
  </conditionalFormatting>
  <conditionalFormatting sqref="O287">
    <cfRule type="expression" dxfId="191" priority="192" stopIfTrue="1">
      <formula>希望&lt;&gt;0</formula>
    </cfRule>
  </conditionalFormatting>
  <conditionalFormatting sqref="W288:Y294">
    <cfRule type="expression" dxfId="190" priority="191" stopIfTrue="1">
      <formula>$A288&lt;&gt;0</formula>
    </cfRule>
  </conditionalFormatting>
  <conditionalFormatting sqref="O288">
    <cfRule type="expression" dxfId="189" priority="190" stopIfTrue="1">
      <formula>希望&lt;&gt;0</formula>
    </cfRule>
  </conditionalFormatting>
  <conditionalFormatting sqref="O289">
    <cfRule type="expression" dxfId="188" priority="189" stopIfTrue="1">
      <formula>希望&lt;&gt;0</formula>
    </cfRule>
  </conditionalFormatting>
  <conditionalFormatting sqref="O290">
    <cfRule type="expression" dxfId="187" priority="188" stopIfTrue="1">
      <formula>希望&lt;&gt;0</formula>
    </cfRule>
  </conditionalFormatting>
  <conditionalFormatting sqref="O291">
    <cfRule type="expression" dxfId="186" priority="187" stopIfTrue="1">
      <formula>希望&lt;&gt;0</formula>
    </cfRule>
  </conditionalFormatting>
  <conditionalFormatting sqref="O292">
    <cfRule type="expression" dxfId="185" priority="186" stopIfTrue="1">
      <formula>希望&lt;&gt;0</formula>
    </cfRule>
  </conditionalFormatting>
  <conditionalFormatting sqref="O293">
    <cfRule type="expression" dxfId="184" priority="185" stopIfTrue="1">
      <formula>希望&lt;&gt;0</formula>
    </cfRule>
  </conditionalFormatting>
  <conditionalFormatting sqref="O294">
    <cfRule type="expression" dxfId="183" priority="184" stopIfTrue="1">
      <formula>希望&lt;&gt;0</formula>
    </cfRule>
  </conditionalFormatting>
  <conditionalFormatting sqref="W295:Y297">
    <cfRule type="expression" dxfId="182" priority="183" stopIfTrue="1">
      <formula>$A295&lt;&gt;0</formula>
    </cfRule>
  </conditionalFormatting>
  <conditionalFormatting sqref="O295">
    <cfRule type="expression" dxfId="181" priority="182" stopIfTrue="1">
      <formula>希望&lt;&gt;0</formula>
    </cfRule>
  </conditionalFormatting>
  <conditionalFormatting sqref="O296">
    <cfRule type="expression" dxfId="180" priority="181" stopIfTrue="1">
      <formula>希望&lt;&gt;0</formula>
    </cfRule>
  </conditionalFormatting>
  <conditionalFormatting sqref="O297">
    <cfRule type="expression" dxfId="179" priority="180" stopIfTrue="1">
      <formula>希望&lt;&gt;0</formula>
    </cfRule>
  </conditionalFormatting>
  <conditionalFormatting sqref="W298:Y303">
    <cfRule type="expression" dxfId="178" priority="179" stopIfTrue="1">
      <formula>$A298&lt;&gt;0</formula>
    </cfRule>
  </conditionalFormatting>
  <conditionalFormatting sqref="O298">
    <cfRule type="expression" dxfId="177" priority="178" stopIfTrue="1">
      <formula>希望&lt;&gt;0</formula>
    </cfRule>
  </conditionalFormatting>
  <conditionalFormatting sqref="O299">
    <cfRule type="expression" dxfId="176" priority="177" stopIfTrue="1">
      <formula>希望&lt;&gt;0</formula>
    </cfRule>
  </conditionalFormatting>
  <conditionalFormatting sqref="O300">
    <cfRule type="expression" dxfId="175" priority="176" stopIfTrue="1">
      <formula>希望&lt;&gt;0</formula>
    </cfRule>
  </conditionalFormatting>
  <conditionalFormatting sqref="O301">
    <cfRule type="expression" dxfId="174" priority="175" stopIfTrue="1">
      <formula>希望&lt;&gt;0</formula>
    </cfRule>
  </conditionalFormatting>
  <conditionalFormatting sqref="O302">
    <cfRule type="expression" dxfId="173" priority="174" stopIfTrue="1">
      <formula>希望&lt;&gt;0</formula>
    </cfRule>
  </conditionalFormatting>
  <conditionalFormatting sqref="O303">
    <cfRule type="expression" dxfId="172" priority="173" stopIfTrue="1">
      <formula>希望&lt;&gt;0</formula>
    </cfRule>
  </conditionalFormatting>
  <conditionalFormatting sqref="W304:Y307">
    <cfRule type="expression" dxfId="171" priority="172" stopIfTrue="1">
      <formula>$A304&lt;&gt;0</formula>
    </cfRule>
  </conditionalFormatting>
  <conditionalFormatting sqref="O304">
    <cfRule type="expression" dxfId="170" priority="171" stopIfTrue="1">
      <formula>希望&lt;&gt;0</formula>
    </cfRule>
  </conditionalFormatting>
  <conditionalFormatting sqref="O305">
    <cfRule type="expression" dxfId="169" priority="170" stopIfTrue="1">
      <formula>希望&lt;&gt;0</formula>
    </cfRule>
  </conditionalFormatting>
  <conditionalFormatting sqref="O306">
    <cfRule type="expression" dxfId="168" priority="169" stopIfTrue="1">
      <formula>希望&lt;&gt;0</formula>
    </cfRule>
  </conditionalFormatting>
  <conditionalFormatting sqref="O307">
    <cfRule type="expression" dxfId="167" priority="168" stopIfTrue="1">
      <formula>希望&lt;&gt;0</formula>
    </cfRule>
  </conditionalFormatting>
  <conditionalFormatting sqref="W308:Y311">
    <cfRule type="expression" dxfId="166" priority="167" stopIfTrue="1">
      <formula>$A308&lt;&gt;0</formula>
    </cfRule>
  </conditionalFormatting>
  <conditionalFormatting sqref="O308">
    <cfRule type="expression" dxfId="165" priority="166" stopIfTrue="1">
      <formula>希望&lt;&gt;0</formula>
    </cfRule>
  </conditionalFormatting>
  <conditionalFormatting sqref="O309">
    <cfRule type="expression" dxfId="164" priority="165" stopIfTrue="1">
      <formula>希望&lt;&gt;0</formula>
    </cfRule>
  </conditionalFormatting>
  <conditionalFormatting sqref="O310">
    <cfRule type="expression" dxfId="163" priority="164" stopIfTrue="1">
      <formula>希望&lt;&gt;0</formula>
    </cfRule>
  </conditionalFormatting>
  <conditionalFormatting sqref="O311">
    <cfRule type="expression" dxfId="162" priority="163" stopIfTrue="1">
      <formula>希望&lt;&gt;0</formula>
    </cfRule>
  </conditionalFormatting>
  <conditionalFormatting sqref="W312:Y317">
    <cfRule type="expression" dxfId="161" priority="162" stopIfTrue="1">
      <formula>$A312&lt;&gt;0</formula>
    </cfRule>
  </conditionalFormatting>
  <conditionalFormatting sqref="O312">
    <cfRule type="expression" dxfId="160" priority="161" stopIfTrue="1">
      <formula>希望&lt;&gt;0</formula>
    </cfRule>
  </conditionalFormatting>
  <conditionalFormatting sqref="O313">
    <cfRule type="expression" dxfId="159" priority="160" stopIfTrue="1">
      <formula>希望&lt;&gt;0</formula>
    </cfRule>
  </conditionalFormatting>
  <conditionalFormatting sqref="O314">
    <cfRule type="expression" dxfId="158" priority="159" stopIfTrue="1">
      <formula>希望&lt;&gt;0</formula>
    </cfRule>
  </conditionalFormatting>
  <conditionalFormatting sqref="O315">
    <cfRule type="expression" dxfId="157" priority="158" stopIfTrue="1">
      <formula>希望&lt;&gt;0</formula>
    </cfRule>
  </conditionalFormatting>
  <conditionalFormatting sqref="O316">
    <cfRule type="expression" dxfId="156" priority="157" stopIfTrue="1">
      <formula>希望&lt;&gt;0</formula>
    </cfRule>
  </conditionalFormatting>
  <conditionalFormatting sqref="O317">
    <cfRule type="expression" dxfId="155" priority="156" stopIfTrue="1">
      <formula>希望&lt;&gt;0</formula>
    </cfRule>
  </conditionalFormatting>
  <conditionalFormatting sqref="W318:Y323">
    <cfRule type="expression" dxfId="154" priority="155" stopIfTrue="1">
      <formula>$A318&lt;&gt;0</formula>
    </cfRule>
  </conditionalFormatting>
  <conditionalFormatting sqref="O318">
    <cfRule type="expression" dxfId="153" priority="154" stopIfTrue="1">
      <formula>希望&lt;&gt;0</formula>
    </cfRule>
  </conditionalFormatting>
  <conditionalFormatting sqref="O319">
    <cfRule type="expression" dxfId="152" priority="153" stopIfTrue="1">
      <formula>希望&lt;&gt;0</formula>
    </cfRule>
  </conditionalFormatting>
  <conditionalFormatting sqref="O320">
    <cfRule type="expression" dxfId="151" priority="152" stopIfTrue="1">
      <formula>希望&lt;&gt;0</formula>
    </cfRule>
  </conditionalFormatting>
  <conditionalFormatting sqref="O321">
    <cfRule type="expression" dxfId="150" priority="151" stopIfTrue="1">
      <formula>希望&lt;&gt;0</formula>
    </cfRule>
  </conditionalFormatting>
  <conditionalFormatting sqref="O322">
    <cfRule type="expression" dxfId="149" priority="150" stopIfTrue="1">
      <formula>希望&lt;&gt;0</formula>
    </cfRule>
  </conditionalFormatting>
  <conditionalFormatting sqref="O323">
    <cfRule type="expression" dxfId="148" priority="149" stopIfTrue="1">
      <formula>希望&lt;&gt;0</formula>
    </cfRule>
  </conditionalFormatting>
  <conditionalFormatting sqref="W324:Y326">
    <cfRule type="expression" dxfId="147" priority="148" stopIfTrue="1">
      <formula>$A324&lt;&gt;0</formula>
    </cfRule>
  </conditionalFormatting>
  <conditionalFormatting sqref="O324">
    <cfRule type="expression" dxfId="146" priority="147" stopIfTrue="1">
      <formula>希望&lt;&gt;0</formula>
    </cfRule>
  </conditionalFormatting>
  <conditionalFormatting sqref="O325">
    <cfRule type="expression" dxfId="145" priority="146" stopIfTrue="1">
      <formula>希望&lt;&gt;0</formula>
    </cfRule>
  </conditionalFormatting>
  <conditionalFormatting sqref="O326">
    <cfRule type="expression" dxfId="144" priority="145" stopIfTrue="1">
      <formula>希望&lt;&gt;0</formula>
    </cfRule>
  </conditionalFormatting>
  <conditionalFormatting sqref="W327:Y329">
    <cfRule type="expression" dxfId="143" priority="144" stopIfTrue="1">
      <formula>$A327&lt;&gt;0</formula>
    </cfRule>
  </conditionalFormatting>
  <conditionalFormatting sqref="O327">
    <cfRule type="expression" dxfId="142" priority="143" stopIfTrue="1">
      <formula>希望&lt;&gt;0</formula>
    </cfRule>
  </conditionalFormatting>
  <conditionalFormatting sqref="O328">
    <cfRule type="expression" dxfId="141" priority="142" stopIfTrue="1">
      <formula>希望&lt;&gt;0</formula>
    </cfRule>
  </conditionalFormatting>
  <conditionalFormatting sqref="O329">
    <cfRule type="expression" dxfId="140" priority="141" stopIfTrue="1">
      <formula>希望&lt;&gt;0</formula>
    </cfRule>
  </conditionalFormatting>
  <conditionalFormatting sqref="W330:Y338">
    <cfRule type="expression" dxfId="139" priority="140" stopIfTrue="1">
      <formula>$A330&lt;&gt;0</formula>
    </cfRule>
  </conditionalFormatting>
  <conditionalFormatting sqref="O330">
    <cfRule type="expression" dxfId="138" priority="139" stopIfTrue="1">
      <formula>希望&lt;&gt;0</formula>
    </cfRule>
  </conditionalFormatting>
  <conditionalFormatting sqref="O331">
    <cfRule type="expression" dxfId="137" priority="138" stopIfTrue="1">
      <formula>希望&lt;&gt;0</formula>
    </cfRule>
  </conditionalFormatting>
  <conditionalFormatting sqref="O332">
    <cfRule type="expression" dxfId="136" priority="137" stopIfTrue="1">
      <formula>希望&lt;&gt;0</formula>
    </cfRule>
  </conditionalFormatting>
  <conditionalFormatting sqref="O333">
    <cfRule type="expression" dxfId="135" priority="136" stopIfTrue="1">
      <formula>希望&lt;&gt;0</formula>
    </cfRule>
  </conditionalFormatting>
  <conditionalFormatting sqref="O334">
    <cfRule type="expression" dxfId="134" priority="135" stopIfTrue="1">
      <formula>希望&lt;&gt;0</formula>
    </cfRule>
  </conditionalFormatting>
  <conditionalFormatting sqref="O335">
    <cfRule type="expression" dxfId="133" priority="134" stopIfTrue="1">
      <formula>希望&lt;&gt;0</formula>
    </cfRule>
  </conditionalFormatting>
  <conditionalFormatting sqref="O336">
    <cfRule type="expression" dxfId="132" priority="133" stopIfTrue="1">
      <formula>希望&lt;&gt;0</formula>
    </cfRule>
  </conditionalFormatting>
  <conditionalFormatting sqref="O337">
    <cfRule type="expression" dxfId="131" priority="132" stopIfTrue="1">
      <formula>希望&lt;&gt;0</formula>
    </cfRule>
  </conditionalFormatting>
  <conditionalFormatting sqref="O338">
    <cfRule type="expression" dxfId="130" priority="131" stopIfTrue="1">
      <formula>希望&lt;&gt;0</formula>
    </cfRule>
  </conditionalFormatting>
  <conditionalFormatting sqref="W339:Y342">
    <cfRule type="expression" dxfId="129" priority="130" stopIfTrue="1">
      <formula>$A339&lt;&gt;0</formula>
    </cfRule>
  </conditionalFormatting>
  <conditionalFormatting sqref="O339">
    <cfRule type="expression" dxfId="128" priority="129" stopIfTrue="1">
      <formula>希望&lt;&gt;0</formula>
    </cfRule>
  </conditionalFormatting>
  <conditionalFormatting sqref="O340">
    <cfRule type="expression" dxfId="127" priority="128" stopIfTrue="1">
      <formula>希望&lt;&gt;0</formula>
    </cfRule>
  </conditionalFormatting>
  <conditionalFormatting sqref="O341">
    <cfRule type="expression" dxfId="126" priority="127" stopIfTrue="1">
      <formula>希望&lt;&gt;0</formula>
    </cfRule>
  </conditionalFormatting>
  <conditionalFormatting sqref="O342">
    <cfRule type="expression" dxfId="125" priority="126" stopIfTrue="1">
      <formula>希望&lt;&gt;0</formula>
    </cfRule>
  </conditionalFormatting>
  <conditionalFormatting sqref="W343:Y348">
    <cfRule type="expression" dxfId="124" priority="125" stopIfTrue="1">
      <formula>$A343&lt;&gt;0</formula>
    </cfRule>
  </conditionalFormatting>
  <conditionalFormatting sqref="O343">
    <cfRule type="expression" dxfId="123" priority="124" stopIfTrue="1">
      <formula>希望&lt;&gt;0</formula>
    </cfRule>
  </conditionalFormatting>
  <conditionalFormatting sqref="O344">
    <cfRule type="expression" dxfId="122" priority="123" stopIfTrue="1">
      <formula>希望&lt;&gt;0</formula>
    </cfRule>
  </conditionalFormatting>
  <conditionalFormatting sqref="O345">
    <cfRule type="expression" dxfId="121" priority="122" stopIfTrue="1">
      <formula>希望&lt;&gt;0</formula>
    </cfRule>
  </conditionalFormatting>
  <conditionalFormatting sqref="O346">
    <cfRule type="expression" dxfId="120" priority="121" stopIfTrue="1">
      <formula>希望&lt;&gt;0</formula>
    </cfRule>
  </conditionalFormatting>
  <conditionalFormatting sqref="O347">
    <cfRule type="expression" dxfId="119" priority="120" stopIfTrue="1">
      <formula>希望&lt;&gt;0</formula>
    </cfRule>
  </conditionalFormatting>
  <conditionalFormatting sqref="O348">
    <cfRule type="expression" dxfId="118" priority="119" stopIfTrue="1">
      <formula>希望&lt;&gt;0</formula>
    </cfRule>
  </conditionalFormatting>
  <conditionalFormatting sqref="W349:Y351">
    <cfRule type="expression" dxfId="117" priority="118" stopIfTrue="1">
      <formula>$A349&lt;&gt;0</formula>
    </cfRule>
  </conditionalFormatting>
  <conditionalFormatting sqref="O349">
    <cfRule type="expression" dxfId="116" priority="117" stopIfTrue="1">
      <formula>希望&lt;&gt;0</formula>
    </cfRule>
  </conditionalFormatting>
  <conditionalFormatting sqref="O350">
    <cfRule type="expression" dxfId="115" priority="116" stopIfTrue="1">
      <formula>希望&lt;&gt;0</formula>
    </cfRule>
  </conditionalFormatting>
  <conditionalFormatting sqref="O351">
    <cfRule type="expression" dxfId="114" priority="115" stopIfTrue="1">
      <formula>希望&lt;&gt;0</formula>
    </cfRule>
  </conditionalFormatting>
  <conditionalFormatting sqref="W352:Y356">
    <cfRule type="expression" dxfId="113" priority="114" stopIfTrue="1">
      <formula>$A352&lt;&gt;0</formula>
    </cfRule>
  </conditionalFormatting>
  <conditionalFormatting sqref="O352">
    <cfRule type="expression" dxfId="112" priority="113" stopIfTrue="1">
      <formula>希望&lt;&gt;0</formula>
    </cfRule>
  </conditionalFormatting>
  <conditionalFormatting sqref="O353">
    <cfRule type="expression" dxfId="111" priority="112" stopIfTrue="1">
      <formula>希望&lt;&gt;0</formula>
    </cfRule>
  </conditionalFormatting>
  <conditionalFormatting sqref="O354">
    <cfRule type="expression" dxfId="110" priority="111" stopIfTrue="1">
      <formula>希望&lt;&gt;0</formula>
    </cfRule>
  </conditionalFormatting>
  <conditionalFormatting sqref="O355">
    <cfRule type="expression" dxfId="109" priority="110" stopIfTrue="1">
      <formula>希望&lt;&gt;0</formula>
    </cfRule>
  </conditionalFormatting>
  <conditionalFormatting sqref="O356">
    <cfRule type="expression" dxfId="108" priority="109" stopIfTrue="1">
      <formula>希望&lt;&gt;0</formula>
    </cfRule>
  </conditionalFormatting>
  <conditionalFormatting sqref="W357:Y359">
    <cfRule type="expression" dxfId="107" priority="108" stopIfTrue="1">
      <formula>$A357&lt;&gt;0</formula>
    </cfRule>
  </conditionalFormatting>
  <conditionalFormatting sqref="O357">
    <cfRule type="expression" dxfId="106" priority="107" stopIfTrue="1">
      <formula>希望&lt;&gt;0</formula>
    </cfRule>
  </conditionalFormatting>
  <conditionalFormatting sqref="O358">
    <cfRule type="expression" dxfId="105" priority="106" stopIfTrue="1">
      <formula>希望&lt;&gt;0</formula>
    </cfRule>
  </conditionalFormatting>
  <conditionalFormatting sqref="O359">
    <cfRule type="expression" dxfId="104" priority="105" stopIfTrue="1">
      <formula>希望&lt;&gt;0</formula>
    </cfRule>
  </conditionalFormatting>
  <conditionalFormatting sqref="W360:Y361">
    <cfRule type="expression" dxfId="103" priority="104" stopIfTrue="1">
      <formula>$A360&lt;&gt;0</formula>
    </cfRule>
  </conditionalFormatting>
  <conditionalFormatting sqref="O360">
    <cfRule type="expression" dxfId="102" priority="103" stopIfTrue="1">
      <formula>希望&lt;&gt;0</formula>
    </cfRule>
  </conditionalFormatting>
  <conditionalFormatting sqref="O361">
    <cfRule type="expression" dxfId="101" priority="102" stopIfTrue="1">
      <formula>希望&lt;&gt;0</formula>
    </cfRule>
  </conditionalFormatting>
  <conditionalFormatting sqref="W362:Y363">
    <cfRule type="expression" dxfId="100" priority="101" stopIfTrue="1">
      <formula>$A362&lt;&gt;0</formula>
    </cfRule>
  </conditionalFormatting>
  <conditionalFormatting sqref="O362">
    <cfRule type="expression" dxfId="99" priority="100" stopIfTrue="1">
      <formula>希望&lt;&gt;0</formula>
    </cfRule>
  </conditionalFormatting>
  <conditionalFormatting sqref="O363">
    <cfRule type="expression" dxfId="98" priority="99" stopIfTrue="1">
      <formula>希望&lt;&gt;0</formula>
    </cfRule>
  </conditionalFormatting>
  <conditionalFormatting sqref="W364:Y365">
    <cfRule type="expression" dxfId="97" priority="98" stopIfTrue="1">
      <formula>$A364&lt;&gt;0</formula>
    </cfRule>
  </conditionalFormatting>
  <conditionalFormatting sqref="O364">
    <cfRule type="expression" dxfId="96" priority="97" stopIfTrue="1">
      <formula>希望&lt;&gt;0</formula>
    </cfRule>
  </conditionalFormatting>
  <conditionalFormatting sqref="O365">
    <cfRule type="expression" dxfId="95" priority="96" stopIfTrue="1">
      <formula>希望&lt;&gt;0</formula>
    </cfRule>
  </conditionalFormatting>
  <conditionalFormatting sqref="W366:Y368">
    <cfRule type="expression" dxfId="94" priority="95" stopIfTrue="1">
      <formula>$A366&lt;&gt;0</formula>
    </cfRule>
  </conditionalFormatting>
  <conditionalFormatting sqref="O366">
    <cfRule type="expression" dxfId="93" priority="94" stopIfTrue="1">
      <formula>希望&lt;&gt;0</formula>
    </cfRule>
  </conditionalFormatting>
  <conditionalFormatting sqref="O367">
    <cfRule type="expression" dxfId="92" priority="93" stopIfTrue="1">
      <formula>希望&lt;&gt;0</formula>
    </cfRule>
  </conditionalFormatting>
  <conditionalFormatting sqref="O368">
    <cfRule type="expression" dxfId="91" priority="92" stopIfTrue="1">
      <formula>希望&lt;&gt;0</formula>
    </cfRule>
  </conditionalFormatting>
  <conditionalFormatting sqref="W369:Y371">
    <cfRule type="expression" dxfId="90" priority="91" stopIfTrue="1">
      <formula>$A369&lt;&gt;0</formula>
    </cfRule>
  </conditionalFormatting>
  <conditionalFormatting sqref="O369">
    <cfRule type="expression" dxfId="89" priority="90" stopIfTrue="1">
      <formula>希望&lt;&gt;0</formula>
    </cfRule>
  </conditionalFormatting>
  <conditionalFormatting sqref="O370">
    <cfRule type="expression" dxfId="88" priority="89" stopIfTrue="1">
      <formula>希望&lt;&gt;0</formula>
    </cfRule>
  </conditionalFormatting>
  <conditionalFormatting sqref="O371">
    <cfRule type="expression" dxfId="87" priority="88" stopIfTrue="1">
      <formula>希望&lt;&gt;0</formula>
    </cfRule>
  </conditionalFormatting>
  <conditionalFormatting sqref="W372:Y376">
    <cfRule type="expression" dxfId="86" priority="87" stopIfTrue="1">
      <formula>$A372&lt;&gt;0</formula>
    </cfRule>
  </conditionalFormatting>
  <conditionalFormatting sqref="O372">
    <cfRule type="expression" dxfId="85" priority="86" stopIfTrue="1">
      <formula>希望&lt;&gt;0</formula>
    </cfRule>
  </conditionalFormatting>
  <conditionalFormatting sqref="O373">
    <cfRule type="expression" dxfId="84" priority="85" stopIfTrue="1">
      <formula>希望&lt;&gt;0</formula>
    </cfRule>
  </conditionalFormatting>
  <conditionalFormatting sqref="O374">
    <cfRule type="expression" dxfId="83" priority="84" stopIfTrue="1">
      <formula>希望&lt;&gt;0</formula>
    </cfRule>
  </conditionalFormatting>
  <conditionalFormatting sqref="O375">
    <cfRule type="expression" dxfId="82" priority="83" stopIfTrue="1">
      <formula>希望&lt;&gt;0</formula>
    </cfRule>
  </conditionalFormatting>
  <conditionalFormatting sqref="O376">
    <cfRule type="expression" dxfId="81" priority="82" stopIfTrue="1">
      <formula>希望&lt;&gt;0</formula>
    </cfRule>
  </conditionalFormatting>
  <conditionalFormatting sqref="W377:Y380">
    <cfRule type="expression" dxfId="80" priority="81" stopIfTrue="1">
      <formula>$A377&lt;&gt;0</formula>
    </cfRule>
  </conditionalFormatting>
  <conditionalFormatting sqref="O377">
    <cfRule type="expression" dxfId="79" priority="80" stopIfTrue="1">
      <formula>希望&lt;&gt;0</formula>
    </cfRule>
  </conditionalFormatting>
  <conditionalFormatting sqref="O378">
    <cfRule type="expression" dxfId="78" priority="79" stopIfTrue="1">
      <formula>希望&lt;&gt;0</formula>
    </cfRule>
  </conditionalFormatting>
  <conditionalFormatting sqref="O379">
    <cfRule type="expression" dxfId="77" priority="78" stopIfTrue="1">
      <formula>希望&lt;&gt;0</formula>
    </cfRule>
  </conditionalFormatting>
  <conditionalFormatting sqref="O380">
    <cfRule type="expression" dxfId="76" priority="77" stopIfTrue="1">
      <formula>希望&lt;&gt;0</formula>
    </cfRule>
  </conditionalFormatting>
  <conditionalFormatting sqref="W381:Y384">
    <cfRule type="expression" dxfId="75" priority="76" stopIfTrue="1">
      <formula>$A381&lt;&gt;0</formula>
    </cfRule>
  </conditionalFormatting>
  <conditionalFormatting sqref="O381">
    <cfRule type="expression" dxfId="74" priority="75" stopIfTrue="1">
      <formula>希望&lt;&gt;0</formula>
    </cfRule>
  </conditionalFormatting>
  <conditionalFormatting sqref="O382">
    <cfRule type="expression" dxfId="73" priority="74" stopIfTrue="1">
      <formula>希望&lt;&gt;0</formula>
    </cfRule>
  </conditionalFormatting>
  <conditionalFormatting sqref="O383">
    <cfRule type="expression" dxfId="72" priority="73" stopIfTrue="1">
      <formula>希望&lt;&gt;0</formula>
    </cfRule>
  </conditionalFormatting>
  <conditionalFormatting sqref="O384">
    <cfRule type="expression" dxfId="71" priority="72" stopIfTrue="1">
      <formula>希望&lt;&gt;0</formula>
    </cfRule>
  </conditionalFormatting>
  <conditionalFormatting sqref="W385:Y389">
    <cfRule type="expression" dxfId="70" priority="71" stopIfTrue="1">
      <formula>$A385&lt;&gt;0</formula>
    </cfRule>
  </conditionalFormatting>
  <conditionalFormatting sqref="O385">
    <cfRule type="expression" dxfId="69" priority="70" stopIfTrue="1">
      <formula>希望&lt;&gt;0</formula>
    </cfRule>
  </conditionalFormatting>
  <conditionalFormatting sqref="O386">
    <cfRule type="expression" dxfId="68" priority="69" stopIfTrue="1">
      <formula>希望&lt;&gt;0</formula>
    </cfRule>
  </conditionalFormatting>
  <conditionalFormatting sqref="O387">
    <cfRule type="expression" dxfId="67" priority="68" stopIfTrue="1">
      <formula>希望&lt;&gt;0</formula>
    </cfRule>
  </conditionalFormatting>
  <conditionalFormatting sqref="O388">
    <cfRule type="expression" dxfId="66" priority="67" stopIfTrue="1">
      <formula>希望&lt;&gt;0</formula>
    </cfRule>
  </conditionalFormatting>
  <conditionalFormatting sqref="O389">
    <cfRule type="expression" dxfId="65" priority="66" stopIfTrue="1">
      <formula>希望&lt;&gt;0</formula>
    </cfRule>
  </conditionalFormatting>
  <conditionalFormatting sqref="W390:Y395">
    <cfRule type="expression" dxfId="64" priority="65" stopIfTrue="1">
      <formula>$A390&lt;&gt;0</formula>
    </cfRule>
  </conditionalFormatting>
  <conditionalFormatting sqref="O390">
    <cfRule type="expression" dxfId="63" priority="64" stopIfTrue="1">
      <formula>希望&lt;&gt;0</formula>
    </cfRule>
  </conditionalFormatting>
  <conditionalFormatting sqref="O391">
    <cfRule type="expression" dxfId="62" priority="63" stopIfTrue="1">
      <formula>希望&lt;&gt;0</formula>
    </cfRule>
  </conditionalFormatting>
  <conditionalFormatting sqref="O392">
    <cfRule type="expression" dxfId="61" priority="62" stopIfTrue="1">
      <formula>希望&lt;&gt;0</formula>
    </cfRule>
  </conditionalFormatting>
  <conditionalFormatting sqref="O393">
    <cfRule type="expression" dxfId="60" priority="61" stopIfTrue="1">
      <formula>希望&lt;&gt;0</formula>
    </cfRule>
  </conditionalFormatting>
  <conditionalFormatting sqref="O394">
    <cfRule type="expression" dxfId="59" priority="60" stopIfTrue="1">
      <formula>希望&lt;&gt;0</formula>
    </cfRule>
  </conditionalFormatting>
  <conditionalFormatting sqref="O395">
    <cfRule type="expression" dxfId="58" priority="59" stopIfTrue="1">
      <formula>希望&lt;&gt;0</formula>
    </cfRule>
  </conditionalFormatting>
  <conditionalFormatting sqref="W396:Y401">
    <cfRule type="expression" dxfId="57" priority="58" stopIfTrue="1">
      <formula>$A396&lt;&gt;0</formula>
    </cfRule>
  </conditionalFormatting>
  <conditionalFormatting sqref="O396">
    <cfRule type="expression" dxfId="56" priority="57" stopIfTrue="1">
      <formula>希望&lt;&gt;0</formula>
    </cfRule>
  </conditionalFormatting>
  <conditionalFormatting sqref="O397">
    <cfRule type="expression" dxfId="55" priority="56" stopIfTrue="1">
      <formula>希望&lt;&gt;0</formula>
    </cfRule>
  </conditionalFormatting>
  <conditionalFormatting sqref="O398">
    <cfRule type="expression" dxfId="54" priority="55" stopIfTrue="1">
      <formula>希望&lt;&gt;0</formula>
    </cfRule>
  </conditionalFormatting>
  <conditionalFormatting sqref="O399">
    <cfRule type="expression" dxfId="53" priority="54" stopIfTrue="1">
      <formula>希望&lt;&gt;0</formula>
    </cfRule>
  </conditionalFormatting>
  <conditionalFormatting sqref="O400">
    <cfRule type="expression" dxfId="52" priority="53" stopIfTrue="1">
      <formula>希望&lt;&gt;0</formula>
    </cfRule>
  </conditionalFormatting>
  <conditionalFormatting sqref="O401">
    <cfRule type="expression" dxfId="51" priority="52" stopIfTrue="1">
      <formula>希望&lt;&gt;0</formula>
    </cfRule>
  </conditionalFormatting>
  <conditionalFormatting sqref="W402:Y406">
    <cfRule type="expression" dxfId="50" priority="51" stopIfTrue="1">
      <formula>$A402&lt;&gt;0</formula>
    </cfRule>
  </conditionalFormatting>
  <conditionalFormatting sqref="O402">
    <cfRule type="expression" dxfId="49" priority="50" stopIfTrue="1">
      <formula>希望&lt;&gt;0</formula>
    </cfRule>
  </conditionalFormatting>
  <conditionalFormatting sqref="O403">
    <cfRule type="expression" dxfId="48" priority="49" stopIfTrue="1">
      <formula>希望&lt;&gt;0</formula>
    </cfRule>
  </conditionalFormatting>
  <conditionalFormatting sqref="O404">
    <cfRule type="expression" dxfId="47" priority="48" stopIfTrue="1">
      <formula>希望&lt;&gt;0</formula>
    </cfRule>
  </conditionalFormatting>
  <conditionalFormatting sqref="O405">
    <cfRule type="expression" dxfId="46" priority="47" stopIfTrue="1">
      <formula>希望&lt;&gt;0</formula>
    </cfRule>
  </conditionalFormatting>
  <conditionalFormatting sqref="O406">
    <cfRule type="expression" dxfId="45" priority="46" stopIfTrue="1">
      <formula>希望&lt;&gt;0</formula>
    </cfRule>
  </conditionalFormatting>
  <conditionalFormatting sqref="W407:Y412">
    <cfRule type="expression" dxfId="44" priority="45" stopIfTrue="1">
      <formula>$A407&lt;&gt;0</formula>
    </cfRule>
  </conditionalFormatting>
  <conditionalFormatting sqref="O407">
    <cfRule type="expression" dxfId="43" priority="44" stopIfTrue="1">
      <formula>希望&lt;&gt;0</formula>
    </cfRule>
  </conditionalFormatting>
  <conditionalFormatting sqref="O408">
    <cfRule type="expression" dxfId="42" priority="43" stopIfTrue="1">
      <formula>希望&lt;&gt;0</formula>
    </cfRule>
  </conditionalFormatting>
  <conditionalFormatting sqref="O409">
    <cfRule type="expression" dxfId="41" priority="42" stopIfTrue="1">
      <formula>希望&lt;&gt;0</formula>
    </cfRule>
  </conditionalFormatting>
  <conditionalFormatting sqref="O410">
    <cfRule type="expression" dxfId="40" priority="41" stopIfTrue="1">
      <formula>希望&lt;&gt;0</formula>
    </cfRule>
  </conditionalFormatting>
  <conditionalFormatting sqref="O411">
    <cfRule type="expression" dxfId="39" priority="40" stopIfTrue="1">
      <formula>希望&lt;&gt;0</formula>
    </cfRule>
  </conditionalFormatting>
  <conditionalFormatting sqref="O412">
    <cfRule type="expression" dxfId="38" priority="39" stopIfTrue="1">
      <formula>希望&lt;&gt;0</formula>
    </cfRule>
  </conditionalFormatting>
  <conditionalFormatting sqref="W413:Y417">
    <cfRule type="expression" dxfId="37" priority="38" stopIfTrue="1">
      <formula>$A413&lt;&gt;0</formula>
    </cfRule>
  </conditionalFormatting>
  <conditionalFormatting sqref="O413">
    <cfRule type="expression" dxfId="36" priority="37" stopIfTrue="1">
      <formula>希望&lt;&gt;0</formula>
    </cfRule>
  </conditionalFormatting>
  <conditionalFormatting sqref="O414">
    <cfRule type="expression" dxfId="35" priority="36" stopIfTrue="1">
      <formula>希望&lt;&gt;0</formula>
    </cfRule>
  </conditionalFormatting>
  <conditionalFormatting sqref="O415">
    <cfRule type="expression" dxfId="34" priority="35" stopIfTrue="1">
      <formula>希望&lt;&gt;0</formula>
    </cfRule>
  </conditionalFormatting>
  <conditionalFormatting sqref="O416">
    <cfRule type="expression" dxfId="33" priority="34" stopIfTrue="1">
      <formula>希望&lt;&gt;0</formula>
    </cfRule>
  </conditionalFormatting>
  <conditionalFormatting sqref="O417">
    <cfRule type="expression" dxfId="32" priority="33" stopIfTrue="1">
      <formula>希望&lt;&gt;0</formula>
    </cfRule>
  </conditionalFormatting>
  <conditionalFormatting sqref="W418:Y422">
    <cfRule type="expression" dxfId="31" priority="32" stopIfTrue="1">
      <formula>$A418&lt;&gt;0</formula>
    </cfRule>
  </conditionalFormatting>
  <conditionalFormatting sqref="O418">
    <cfRule type="expression" dxfId="30" priority="31" stopIfTrue="1">
      <formula>希望&lt;&gt;0</formula>
    </cfRule>
  </conditionalFormatting>
  <conditionalFormatting sqref="O419">
    <cfRule type="expression" dxfId="29" priority="30" stopIfTrue="1">
      <formula>希望&lt;&gt;0</formula>
    </cfRule>
  </conditionalFormatting>
  <conditionalFormatting sqref="O420">
    <cfRule type="expression" dxfId="28" priority="29" stopIfTrue="1">
      <formula>希望&lt;&gt;0</formula>
    </cfRule>
  </conditionalFormatting>
  <conditionalFormatting sqref="O421">
    <cfRule type="expression" dxfId="27" priority="28" stopIfTrue="1">
      <formula>希望&lt;&gt;0</formula>
    </cfRule>
  </conditionalFormatting>
  <conditionalFormatting sqref="O422">
    <cfRule type="expression" dxfId="26" priority="27" stopIfTrue="1">
      <formula>希望&lt;&gt;0</formula>
    </cfRule>
  </conditionalFormatting>
  <conditionalFormatting sqref="W423:Y424">
    <cfRule type="expression" dxfId="25" priority="26" stopIfTrue="1">
      <formula>$A423&lt;&gt;0</formula>
    </cfRule>
  </conditionalFormatting>
  <conditionalFormatting sqref="O423">
    <cfRule type="expression" dxfId="24" priority="25" stopIfTrue="1">
      <formula>希望&lt;&gt;0</formula>
    </cfRule>
  </conditionalFormatting>
  <conditionalFormatting sqref="O424">
    <cfRule type="expression" dxfId="23" priority="24" stopIfTrue="1">
      <formula>希望&lt;&gt;0</formula>
    </cfRule>
  </conditionalFormatting>
  <conditionalFormatting sqref="W425:Y427">
    <cfRule type="expression" dxfId="22" priority="23" stopIfTrue="1">
      <formula>$A425&lt;&gt;0</formula>
    </cfRule>
  </conditionalFormatting>
  <conditionalFormatting sqref="O425">
    <cfRule type="expression" dxfId="21" priority="22" stopIfTrue="1">
      <formula>希望&lt;&gt;0</formula>
    </cfRule>
  </conditionalFormatting>
  <conditionalFormatting sqref="O426">
    <cfRule type="expression" dxfId="20" priority="21" stopIfTrue="1">
      <formula>希望&lt;&gt;0</formula>
    </cfRule>
  </conditionalFormatting>
  <conditionalFormatting sqref="O427">
    <cfRule type="expression" dxfId="19" priority="20" stopIfTrue="1">
      <formula>希望&lt;&gt;0</formula>
    </cfRule>
  </conditionalFormatting>
  <conditionalFormatting sqref="W428:Y434">
    <cfRule type="expression" dxfId="18" priority="19" stopIfTrue="1">
      <formula>$A428&lt;&gt;0</formula>
    </cfRule>
  </conditionalFormatting>
  <conditionalFormatting sqref="O428">
    <cfRule type="expression" dxfId="17" priority="18" stopIfTrue="1">
      <formula>希望&lt;&gt;0</formula>
    </cfRule>
  </conditionalFormatting>
  <conditionalFormatting sqref="O429">
    <cfRule type="expression" dxfId="16" priority="17" stopIfTrue="1">
      <formula>希望&lt;&gt;0</formula>
    </cfRule>
  </conditionalFormatting>
  <conditionalFormatting sqref="O430">
    <cfRule type="expression" dxfId="15" priority="16" stopIfTrue="1">
      <formula>希望&lt;&gt;0</formula>
    </cfRule>
  </conditionalFormatting>
  <conditionalFormatting sqref="O431">
    <cfRule type="expression" dxfId="14" priority="15" stopIfTrue="1">
      <formula>希望&lt;&gt;0</formula>
    </cfRule>
  </conditionalFormatting>
  <conditionalFormatting sqref="O432">
    <cfRule type="expression" dxfId="13" priority="14" stopIfTrue="1">
      <formula>希望&lt;&gt;0</formula>
    </cfRule>
  </conditionalFormatting>
  <conditionalFormatting sqref="O433">
    <cfRule type="expression" dxfId="12" priority="13" stopIfTrue="1">
      <formula>希望&lt;&gt;0</formula>
    </cfRule>
  </conditionalFormatting>
  <conditionalFormatting sqref="O434">
    <cfRule type="expression" dxfId="11" priority="12" stopIfTrue="1">
      <formula>希望&lt;&gt;0</formula>
    </cfRule>
  </conditionalFormatting>
  <conditionalFormatting sqref="W435:Y437">
    <cfRule type="expression" dxfId="10" priority="11" stopIfTrue="1">
      <formula>$A435&lt;&gt;0</formula>
    </cfRule>
  </conditionalFormatting>
  <conditionalFormatting sqref="O435">
    <cfRule type="expression" dxfId="9" priority="10" stopIfTrue="1">
      <formula>希望&lt;&gt;0</formula>
    </cfRule>
  </conditionalFormatting>
  <conditionalFormatting sqref="O436">
    <cfRule type="expression" dxfId="8" priority="9" stopIfTrue="1">
      <formula>希望&lt;&gt;0</formula>
    </cfRule>
  </conditionalFormatting>
  <conditionalFormatting sqref="O437">
    <cfRule type="expression" dxfId="7" priority="8" stopIfTrue="1">
      <formula>希望&lt;&gt;0</formula>
    </cfRule>
  </conditionalFormatting>
  <conditionalFormatting sqref="W438:Y441">
    <cfRule type="expression" dxfId="6" priority="7" stopIfTrue="1">
      <formula>$A438&lt;&gt;0</formula>
    </cfRule>
  </conditionalFormatting>
  <conditionalFormatting sqref="O438">
    <cfRule type="expression" dxfId="5" priority="6" stopIfTrue="1">
      <formula>希望&lt;&gt;0</formula>
    </cfRule>
  </conditionalFormatting>
  <conditionalFormatting sqref="O439">
    <cfRule type="expression" dxfId="4" priority="5" stopIfTrue="1">
      <formula>希望&lt;&gt;0</formula>
    </cfRule>
  </conditionalFormatting>
  <conditionalFormatting sqref="O440">
    <cfRule type="expression" dxfId="3" priority="4" stopIfTrue="1">
      <formula>希望&lt;&gt;0</formula>
    </cfRule>
  </conditionalFormatting>
  <conditionalFormatting sqref="O441">
    <cfRule type="expression" dxfId="2" priority="3" stopIfTrue="1">
      <formula>希望&lt;&gt;0</formula>
    </cfRule>
  </conditionalFormatting>
  <conditionalFormatting sqref="O442">
    <cfRule type="expression" dxfId="1" priority="2" stopIfTrue="1">
      <formula>希望&lt;&gt;0</formula>
    </cfRule>
  </conditionalFormatting>
  <conditionalFormatting sqref="F446:Y446">
    <cfRule type="expression" dxfId="0" priority="1" stopIfTrue="1">
      <formula>$A446&lt;&gt;0</formula>
    </cfRule>
  </conditionalFormatting>
  <dataValidations count="384">
    <dataValidation imeMode="hiragana" allowBlank="1" showInputMessage="1" showErrorMessage="1" sqref="P214:S214 T214:V214 P215:S215 T215:V215 P216:S216 T216:V216 P217:S217 T217:V217 P218:S218 T218:V218 P219:S219 T219:V219 P220:S220 T220:V220 P221:S221 T221:V221 P222:S222 T222:V222 P223:S223 T223:V223 P224:S224 T224:V224 P225:S225 T225:V225 P226:S226 T226:V226 P227:S227 T227:V227 P228:S228 T228:V228 P229:S229 T229:V229 P230:S230 T230:V230 P231:S231 T231:V231 P232:S232 T232:V232 P233:S233 T233:V233 P234:S234 T234:V234 P235:S235 T235:V235 P236:S236 T236:V236 P237:S237 T237:V237 P238:S238 T238:V238 P239:S239 T239:V239 P240:S240 T240:V240 P241:S241 T241:V241 P242:S242 T242:V242 P243:S243 T243:V243 P244:S244 T244:V244 P245:S245 T245:V245 P246:S246 T246:V246 P247:S247 T247:V247 P248:S248 T248:V248 P249:S249 T249:V249 P250:S250 T250:V250 P251:S251 T251:V251 P252:S252 T252:V252 P253:S253 T253:V253 P254:S254 T254:V254 P255:S255 T255:V255 P256:S256 T256:V256 P257:S257 T257:V257 P258:S258 T258:V258 P259:S259 T259:V259 P260:S260 T260:V260 P261:S261 T261:V261 P262:S262 T262:V262 P263:S263 T263:V263 P264:S264 T264:V264 P265:S265 T265:V265 P266:S266 T266:V266 P267:S267 T267:V267 P268:S268 T268:V268 P269:S269 T269:V269 P270:S270 T270:V270 P271:S271 T271:V271 P272:S272 T272:V272 P273:S273 T273:V273 P274:S274 T274:V274 P275:S275 T275:V275 P276:S276 T276:V276 P277:S277 T277:V277 P278:S278 T278:V278 P279:S279 T279:V279 P280:S280 T280:V280 P281:S281 T281:V281 P282:S282 T282:V282 P283:S283 T283:V283 P284:S284 T284:V284 P285:S285 T285:V285 P286:S286 T286:V286 P287:S287 T287:V287 P288:S288 T288:V288 P289:S289 T289:V289 P290:S290 T290:V290 P291:S291 T291:V291 P292:S292 T292:V292 P293:S293 T293:V293 P294:S294 T294:V294 P295:S295 T295:V295 P296:S296 T296:V296 P297:S297 T297:V297 P298:S298 T298:V298 P299:S299 T299:V299 P300:S300 T300:V300 P301:S301 T301:V301 P302:S302 T302:V302 P303:S303 T303:V303 P304:S304 T304:V304 P305:S305 T305:V305 P306:S306 T306:V306 P307:S307 T307:V307 P308:S308 T308:V308 P309:S309 T309:V309 P310:S310 T310:V310 P311:S311 T311:V311 P312:S312 T312:V312 P313:S313 T313:V313 P314:S314 T314:V314 P315:S315 T315:V315 P316:S316 T316:V316 P317:S317 T317:V317 P318:S318 T318:V318 P319:S319 T319:V319 P320:S320 T320:V320 P321:S321 T321:V321 P322:S322 T322:V322 P323:S323 T323:V323 P324:S324 T324:V324 P325:S325 T325:V325 P326:S326 T326:V326 P327:S327 T327:V327 P328:S328 T328:V328 P329:S329 T329:V329 P330:S330 T330:V330 P331:S331 T331:V331 P332:S332 T332:V332 P333:S333 T333:V333 P334:S334 T334:V334 P335:S335 T335:V335 P336:S336 T336:V336 P337:S337 T337:V337 P338:S338 T338:V338 P339:S339 T339:V339 P340:S340 T340:V340 P341:S341 T341:V341 P342:S342 T342:V342 P343:S343 T343:V343 P344:S344 T344:V344 P345:S345 T345:V345 P346:S346 T346:V346 P347:S347 T347:V347 P348:S348 T348:V348 P349:S349 T349:V349 P350:S350 T350:V350 P351:S351 T351:V351 P352:S352 T352:V352 P353:S353 T353:V353 P354:S354 T354:V354 P355:S355 T355:V355 P356:S356 T356:V356 P357:S357 T357:V357 P358:S358 T358:V358 P359:S359 T359:V359 P360:S360 T360:V360 P361:S361 T361:V361 P362:S362 T362:V362 P363:S363 T363:V363 P364:S364 T364:V364 P365:S365 T365:V365 P366:S366 T366:V366 P367:S367 T367:V367 P368:S368 T368:V368 P369:S369 T369:V369 P370:S370 T370:V370 P371:S371 T371:V371 P372:S372 T372:V372 P373:S373 T373:V373 P374:S374 T374:V374 P375:S375 T375:V375 P376:S376 T376:V376 P377:S377 T377:V377 P378:S378 T378:V378 P379:S379 T379:V379 P380:S380 T380:V380 P381:S381 T381:V381 P382:S382 T382:V382 P383:S383 T383:V383 P384:S384 T384:V384 P385:S385 T385:V385 P386:S386 T386:V386 P387:S387 T387:V387 P388:S388 T388:V388 P389:S389 T389:V389 P390:S390 T390:V390 P391:S391 T391:V391 P392:S392 T392:V392 P393:S393 T393:V393 P394:S394 T394:V394 P395:S395 T395:V395 P396:S396 T396:V396 P397:S397 T397:V397 P398:S398 T398:V398 P399:S399 T399:V399 P400:S400 T400:V400 P401:S401 T401:V401 P402:S402 T402:V402 P403:S403 T403:V403 P404:S404 T404:V404 P405:S405 T405:V405 P406:S406 T406:V406 P407:S407 T407:V407 P408:S408 T408:V408 P409:S409 T409:V409 P410:S410 T410:V410 P411:S411 T411:V411 P412:S412 T412:V412 P413:S413 T413:V413 P414:S414 T414:V414 P415:S415 T415:V415 P416:S416 T416:V416 P417:S417 T417:V417 P418:S418 T418:V418 P419:S419 T419:V419 P420:S420 T420:V420 P421:S421 T421:V421 P422:S422 T422:V422 P423:S423 T423:V423 P424:S424 T424:V424 P425:S425 T425:V425 P426:S426 T426:V426 P427:S427 T427:V427 P428:S428 T428:V428 P429:S429 T429:V429 P430:S430 T430:V430 P431:S431 T431:V431 P432:S432 T432:V432 P433:S433 T433:V433 P434:S434 T434:V434 P435:S435 T435:V435 P436:S436 T436:V436 P437:S437 T437:V437 P438:S438 T438:V438 P439:S439 T439:V439 P440:S440 T440:V440 P441:S441 T441:V441 F446:Y446 F447:Y447 F448:Y448 F449:Y449 F450:Y450 F451:Y451 F452:Y452 F453:Y453 F454:Y454 F455:Y455 J464:O464 P464:T464 J465:O465 P465:T465 J466:O466 P466:T466 J467:O467 P467:T467 J468:O468 P468:T468 J469:O469 P469:T469 J470:O470 P470:T470 J471:O471 P471:T471 J472:O472 P472:T472 J473:O473 P473:T473 J474:O474 P474:T474 J475:O475 P475:T475 J476:O476 P476:T476 J477:O477 P477:T477 J478:O478 P478:T478" xr:uid="{E2B410F9-928D-42AA-97F6-58BD09059ED3}"/>
    <dataValidation imeMode="hiragana" allowBlank="1" showInputMessage="1" showErrorMessage="1" sqref="I22:Y22" xr:uid="{48269265-15C8-44AC-B65B-ABA68CD07000}"/>
    <dataValidation type="whole" imeMode="halfAlpha" allowBlank="1" showInputMessage="1" showErrorMessage="1" error="7桁の数字を入力してください" sqref="I20:M20" xr:uid="{F446EFC8-DCD6-470C-86CD-E04454779F5A}">
      <formula1>0</formula1>
      <formula2>9999999</formula2>
    </dataValidation>
    <dataValidation imeMode="fullKatakana" allowBlank="1" showInputMessage="1" showErrorMessage="1" sqref="I24:Y24" xr:uid="{0B232C2D-DF24-4239-B13B-CE91A2B6B4CC}"/>
    <dataValidation imeMode="hiragana" allowBlank="1" showInputMessage="1" showErrorMessage="1" sqref="I26:Y26" xr:uid="{83515445-AE38-4318-A4C2-ED9A9E2203E7}"/>
    <dataValidation imeMode="hiragana" allowBlank="1" showInputMessage="1" showErrorMessage="1" sqref="I28:Y28" xr:uid="{923FE349-842C-4D4B-A7EF-DF357A0BB072}"/>
    <dataValidation imeMode="fullKatakana" allowBlank="1" showInputMessage="1" showErrorMessage="1" sqref="I30:Y30" xr:uid="{CA5B068D-8330-4FB4-87ED-1EA5243757AB}"/>
    <dataValidation imeMode="hiragana" allowBlank="1" showInputMessage="1" showErrorMessage="1" sqref="I32:Y32" xr:uid="{F3D2F2FE-78FD-41E6-BFD1-A6848E239B02}"/>
    <dataValidation imeMode="halfAlpha" allowBlank="1" showInputMessage="1" showErrorMessage="1" sqref="I34:M34" xr:uid="{4B7CB6F6-BD3B-4170-8E85-45958EC35DB6}"/>
    <dataValidation imeMode="halfAlpha" allowBlank="1" showInputMessage="1" showErrorMessage="1" sqref="P34" xr:uid="{8CE2F9F2-5742-42A5-9D9F-839888EA48D3}"/>
    <dataValidation imeMode="halfAlpha" allowBlank="1" showInputMessage="1" showErrorMessage="1" sqref="I36:M36" xr:uid="{6599A5A7-89A5-407D-82BB-7E1435987911}"/>
    <dataValidation imeMode="halfAlpha" allowBlank="1" showInputMessage="1" showErrorMessage="1" sqref="I38:Y38" xr:uid="{5ED4E084-B506-4ED0-A2CB-FFB7DD47D64A}"/>
    <dataValidation type="list" imeMode="halfAlpha" allowBlank="1" showInputMessage="1" showErrorMessage="1" error="リストから選択してください" sqref="I40:M40" xr:uid="{41C57A26-1B9A-48B3-8B0D-74373E40A81D}">
      <formula1>"一致する,一致しない"</formula1>
    </dataValidation>
    <dataValidation type="list" imeMode="halfAlpha" allowBlank="1" showInputMessage="1" showErrorMessage="1" error="リストから選択してください" sqref="I63:M63" xr:uid="{2803798C-B904-42C8-AF56-3D3275A1A102}">
      <formula1>"しない,する"</formula1>
    </dataValidation>
    <dataValidation type="whole" imeMode="halfAlpha" allowBlank="1" showInputMessage="1" showErrorMessage="1" error="7桁の数字を入力してください" sqref="I69:M69" xr:uid="{BCC753EB-1DD9-477B-98A0-EA489FF21788}">
      <formula1>0</formula1>
      <formula2>9999999</formula2>
    </dataValidation>
    <dataValidation imeMode="hiragana" allowBlank="1" showInputMessage="1" showErrorMessage="1" sqref="I71:Y71" xr:uid="{FF473F78-F01F-42CA-A86D-0222912D4281}"/>
    <dataValidation imeMode="fullKatakana" allowBlank="1" showInputMessage="1" showErrorMessage="1" sqref="I73:Y73" xr:uid="{002FD033-D9BC-4610-BA15-579E0AD17DEE}"/>
    <dataValidation imeMode="hiragana" allowBlank="1" showInputMessage="1" showErrorMessage="1" sqref="I75:Y75" xr:uid="{BCE1FB5E-F1AD-4920-A146-9FF9E8CDF609}"/>
    <dataValidation imeMode="hiragana" allowBlank="1" showInputMessage="1" showErrorMessage="1" sqref="I77:Y77" xr:uid="{A1BC9C52-061A-4FFE-8544-F9B14CBF728A}"/>
    <dataValidation imeMode="fullKatakana" allowBlank="1" showInputMessage="1" showErrorMessage="1" sqref="I79:Y79" xr:uid="{2C824C25-AAF3-43BC-95EE-AAE47F3A4D0A}"/>
    <dataValidation imeMode="hiragana" allowBlank="1" showInputMessage="1" showErrorMessage="1" sqref="I81:Y81" xr:uid="{A18E258A-996B-45FF-B5E5-6D0A7D6C947F}"/>
    <dataValidation imeMode="halfAlpha" allowBlank="1" showInputMessage="1" showErrorMessage="1" sqref="I83:M83" xr:uid="{6BD31DBA-DFA9-4BE3-B0C5-E04939FD56AD}"/>
    <dataValidation imeMode="halfAlpha" allowBlank="1" showInputMessage="1" showErrorMessage="1" sqref="P83" xr:uid="{72128EB8-ABAD-40EC-B47C-66C4C25A860B}"/>
    <dataValidation imeMode="halfAlpha" allowBlank="1" showInputMessage="1" showErrorMessage="1" sqref="I85:M85" xr:uid="{9D491DDC-FCBC-46C8-9403-809AD0C98F2A}"/>
    <dataValidation imeMode="halfAlpha" allowBlank="1" showInputMessage="1" showErrorMessage="1" sqref="I87:Y87" xr:uid="{53F486D4-D40C-4A86-9C7E-13156901E758}"/>
    <dataValidation imeMode="hiragana" allowBlank="1" showInputMessage="1" showErrorMessage="1" sqref="I112:Y112" xr:uid="{A2C888BD-99EA-4725-B7FA-2DE7A2D25726}"/>
    <dataValidation imeMode="fullKatakana" allowBlank="1" showInputMessage="1" showErrorMessage="1" sqref="I114:Y114" xr:uid="{E244D18E-97C6-4971-BE29-0F682DC641CC}"/>
    <dataValidation imeMode="hiragana" allowBlank="1" showInputMessage="1" showErrorMessage="1" sqref="I116:Y116" xr:uid="{9EEE13BC-46A5-46F6-B52E-9D4FDC499CFC}"/>
    <dataValidation type="whole" imeMode="halfAlpha" allowBlank="1" showInputMessage="1" showErrorMessage="1" error="7桁の数字を入力してください" sqref="I118:M118" xr:uid="{2E2542C9-BC01-4EFD-AD71-567796227E4C}">
      <formula1>0</formula1>
      <formula2>9999999</formula2>
    </dataValidation>
    <dataValidation imeMode="hiragana" allowBlank="1" showInputMessage="1" showErrorMessage="1" sqref="I120:Y120" xr:uid="{DD0103C2-64F4-40D0-ADED-6197EC981984}"/>
    <dataValidation imeMode="halfAlpha" allowBlank="1" showInputMessage="1" showErrorMessage="1" sqref="I122:M122" xr:uid="{6768433D-0559-4982-BC58-737FADB090A8}"/>
    <dataValidation imeMode="halfAlpha" allowBlank="1" showInputMessage="1" showErrorMessage="1" sqref="P122" xr:uid="{DCBAC897-C242-4D42-B572-3137BE1BB643}"/>
    <dataValidation imeMode="halfAlpha" allowBlank="1" showInputMessage="1" showErrorMessage="1" sqref="I124:M124" xr:uid="{E3A91C2E-40BE-4E9B-935E-A40218A378BB}"/>
    <dataValidation imeMode="halfAlpha" allowBlank="1" showInputMessage="1" showErrorMessage="1" sqref="I126:Y126" xr:uid="{7C5FF09A-2CA3-43A5-915B-23176A0FB1D0}"/>
    <dataValidation type="list" imeMode="halfAlpha" allowBlank="1" showInputMessage="1" showErrorMessage="1" error="リストから選択してください" sqref="I153:M153" xr:uid="{166EC7D0-9790-4B4A-B2C8-7E8A41FE866C}">
      <formula1>"しない,する"</formula1>
    </dataValidation>
    <dataValidation imeMode="fullKatakana" allowBlank="1" showInputMessage="1" showErrorMessage="1" sqref="I155:Y155" xr:uid="{8A47383B-6BC8-464A-99FF-05E6D2209632}"/>
    <dataValidation imeMode="hiragana" allowBlank="1" showInputMessage="1" showErrorMessage="1" sqref="I157:Y157" xr:uid="{F5A9AA77-1C42-4BDD-BB2C-F871C0411C75}"/>
    <dataValidation imeMode="halfAlpha" allowBlank="1" showInputMessage="1" showErrorMessage="1" sqref="I159:M159" xr:uid="{8B280EE9-CA67-4888-AA4A-2C83944A073C}"/>
    <dataValidation type="whole" imeMode="halfAlpha" allowBlank="1" showInputMessage="1" showErrorMessage="1" error="7桁の数字を入力してください" sqref="I161:M161" xr:uid="{32140E36-D37A-46C7-A8DD-367939016F6B}">
      <formula1>0</formula1>
      <formula2>9999999</formula2>
    </dataValidation>
    <dataValidation imeMode="hiragana" allowBlank="1" showInputMessage="1" showErrorMessage="1" sqref="I163:Y163" xr:uid="{48103A27-89C7-4029-BCC8-1F11635F61B7}"/>
    <dataValidation imeMode="halfAlpha" allowBlank="1" showInputMessage="1" showErrorMessage="1" sqref="I165:M165" xr:uid="{C3E827D1-0AA7-4837-97BB-77795AE87F27}"/>
    <dataValidation imeMode="halfAlpha" allowBlank="1" showInputMessage="1" showErrorMessage="1" sqref="I167:M167" xr:uid="{B59C40A0-BD58-4860-9DC5-5D271DA22FCC}"/>
    <dataValidation imeMode="halfAlpha" allowBlank="1" showInputMessage="1" showErrorMessage="1" sqref="I169:Y169" xr:uid="{FA1CBAB4-10C2-4A9C-83FE-4DD7BADEDBC1}"/>
    <dataValidation type="whole" imeMode="halfAlpha" allowBlank="1" showInputMessage="1" showErrorMessage="1" error="有効な数字を入力してください" sqref="I176:M176" xr:uid="{3BDC3804-1A8F-4DBF-9C95-971FDC1BC4E5}">
      <formula1>0</formula1>
      <formula2>9999999999</formula2>
    </dataValidation>
    <dataValidation type="date" imeMode="halfAlpha" allowBlank="1" showInputMessage="1" showErrorMessage="1" error="有効な日付を入力してください" sqref="I178:M178" xr:uid="{4A797430-74EA-455E-A0A9-65958C6BA755}">
      <formula1>92</formula1>
      <formula2>73415</formula2>
    </dataValidation>
    <dataValidation type="date" imeMode="halfAlpha" allowBlank="1" showInputMessage="1" showErrorMessage="1" error="有効な日付を入力してください" sqref="I180:M180" xr:uid="{575CD5A7-206C-422F-BFBE-0A5AEB855E01}">
      <formula1>92</formula1>
      <formula2>73415</formula2>
    </dataValidation>
    <dataValidation type="date" imeMode="halfAlpha" allowBlank="1" showInputMessage="1" showErrorMessage="1" error="有効な日付を入力してください" sqref="I182:M182" xr:uid="{79CB65EB-51F1-408F-A2A6-EF0501511C7C}">
      <formula1>92</formula1>
      <formula2>73415</formula2>
    </dataValidation>
    <dataValidation type="date" imeMode="halfAlpha" allowBlank="1" showInputMessage="1" showErrorMessage="1" error="有効な日付を入力してください" sqref="O182:R182" xr:uid="{5FDED520-15D0-43BF-B353-7CC3DB48E849}">
      <formula1>92</formula1>
      <formula2>73415</formula2>
    </dataValidation>
    <dataValidation type="date" imeMode="halfAlpha" allowBlank="1" showInputMessage="1" showErrorMessage="1" error="有効な日付を入力してください" sqref="I184:M184" xr:uid="{58C866A4-DF9C-4A7A-AC8D-1C0C590081AC}">
      <formula1>92</formula1>
      <formula2>73415</formula2>
    </dataValidation>
    <dataValidation type="whole" imeMode="halfAlpha" allowBlank="1" showInputMessage="1" showErrorMessage="1" error="有効な数字を入力してください" sqref="I187:M187" xr:uid="{A9077737-FC4D-4B55-9A4F-589BBAE13C22}">
      <formula1>0</formula1>
      <formula2>9999999999</formula2>
    </dataValidation>
    <dataValidation type="whole" imeMode="halfAlpha" allowBlank="1" showInputMessage="1" showErrorMessage="1" error="有効な数字を入力してください" sqref="I188:M188" xr:uid="{7B0551E8-8CAB-4021-A896-7A6FC1091DED}">
      <formula1>0</formula1>
      <formula2>9999999999</formula2>
    </dataValidation>
    <dataValidation type="whole" imeMode="halfAlpha" allowBlank="1" showInputMessage="1" showErrorMessage="1" error="有効な数字を入力してください" sqref="I189:M189" xr:uid="{191D5BD8-821C-4B3E-ADC3-3E123D36237A}">
      <formula1>0</formula1>
      <formula2>9999999999</formula2>
    </dataValidation>
    <dataValidation allowBlank="1" showInputMessage="1" showErrorMessage="1" sqref="I190:M190 I199:M199 B213" xr:uid="{EE54854F-8010-4D43-AC90-574316A21470}"/>
    <dataValidation type="whole" imeMode="halfAlpha" allowBlank="1" showInputMessage="1" showErrorMessage="1" error="有効な数字を入力してください" sqref="I191:M191" xr:uid="{363372ED-0D60-4FF8-8BD2-816761DE7C11}">
      <formula1>0</formula1>
      <formula2>9999999999</formula2>
    </dataValidation>
    <dataValidation type="whole" imeMode="halfAlpha" allowBlank="1" showInputMessage="1" showErrorMessage="1" error="有効な数字を入力してください。10兆円以上になる場合は、9,999,999,999と入力してください" sqref="I193:M193" xr:uid="{C5D5510E-916F-4D27-B0AF-F7724A0502F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7:M197" xr:uid="{414EE7A4-C91E-4F72-8DBC-CDE9C33699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8:M198" xr:uid="{138F5536-1F7C-4304-B49B-F9F823B25823}">
      <formula1>-9999999999</formula1>
      <formula2>9999999999</formula2>
    </dataValidation>
    <dataValidation type="list" imeMode="halfAlpha" allowBlank="1" showInputMessage="1" showErrorMessage="1" error="リストから選択してください" sqref="I201:M201" xr:uid="{975E250F-93AC-4147-AC7D-CB124FA0B6A7}">
      <formula1>"有,無"</formula1>
    </dataValidation>
    <dataValidation type="list" imeMode="halfAlpha" allowBlank="1" showInputMessage="1" showErrorMessage="1" error="リストから選択してください" sqref="I203:M203" xr:uid="{4521DF93-1862-4A37-B8EB-52BC852A058B}">
      <formula1>"有,無"</formula1>
    </dataValidation>
    <dataValidation type="whole" imeMode="halfAlpha" allowBlank="1" showInputMessage="1" showErrorMessage="1" error="有効な数字を入力してください。10兆円以上になる場合は、9,999,999,999と入力してください" sqref="W214:Y217" xr:uid="{029CC7FB-AA3E-4BAD-BCB3-FE0FDA2D7E59}">
      <formula1>-9999999999</formula1>
      <formula2>9999999999</formula2>
    </dataValidation>
    <dataValidation type="list" imeMode="halfAlpha" allowBlank="1" showInputMessage="1" showErrorMessage="1" error="リストから選択してください" sqref="O214" xr:uid="{F32AE5C5-C6DC-457F-B078-DCA5853C86E8}">
      <formula1>"○,　"</formula1>
    </dataValidation>
    <dataValidation type="list" imeMode="halfAlpha" allowBlank="1" showInputMessage="1" showErrorMessage="1" error="リストから選択してください" sqref="O215" xr:uid="{50DBFD3F-277E-4A7E-A75B-1D55BAF5F6B2}">
      <formula1>"○,　"</formula1>
    </dataValidation>
    <dataValidation type="list" imeMode="halfAlpha" allowBlank="1" showInputMessage="1" showErrorMessage="1" error="リストから選択してください" sqref="O216" xr:uid="{652D881D-36CB-4343-A5F2-27FAD0405588}">
      <formula1>"○,　"</formula1>
    </dataValidation>
    <dataValidation type="list" imeMode="halfAlpha" allowBlank="1" showInputMessage="1" showErrorMessage="1" error="リストから選択してください" sqref="O217" xr:uid="{EB7FC77F-C546-42D9-9EA5-DD6FB01E553E}">
      <formula1>"○,　"</formula1>
    </dataValidation>
    <dataValidation type="whole" imeMode="halfAlpha" allowBlank="1" showInputMessage="1" showErrorMessage="1" error="有効な数字を入力してください。10兆円以上になる場合は、9,999,999,999と入力してください" sqref="W218:Y223" xr:uid="{2F3FD689-4D86-4F9A-8064-CC0B26EC85D9}">
      <formula1>-9999999999</formula1>
      <formula2>9999999999</formula2>
    </dataValidation>
    <dataValidation type="list" imeMode="halfAlpha" allowBlank="1" showInputMessage="1" showErrorMessage="1" error="リストから選択してください" sqref="O218" xr:uid="{8A7B7C1E-9506-4D89-BE91-67DD74F9E3C2}">
      <formula1>"○,　"</formula1>
    </dataValidation>
    <dataValidation type="list" imeMode="halfAlpha" allowBlank="1" showInputMessage="1" showErrorMessage="1" error="リストから選択してください" sqref="O219" xr:uid="{9B588194-1FF0-4AA7-8094-CC821D236BF8}">
      <formula1>"○,　"</formula1>
    </dataValidation>
    <dataValidation type="list" imeMode="halfAlpha" allowBlank="1" showInputMessage="1" showErrorMessage="1" error="リストから選択してください" sqref="O220" xr:uid="{F4AB08DC-74FB-4CB9-8095-68A456BE702D}">
      <formula1>"○,　"</formula1>
    </dataValidation>
    <dataValidation type="list" imeMode="halfAlpha" allowBlank="1" showInputMessage="1" showErrorMessage="1" error="リストから選択してください" sqref="O221" xr:uid="{47AD469D-89BE-4E83-9C23-C922F3D94883}">
      <formula1>"○,　"</formula1>
    </dataValidation>
    <dataValidation type="list" imeMode="halfAlpha" allowBlank="1" showInputMessage="1" showErrorMessage="1" error="リストから選択してください" sqref="O222" xr:uid="{7DA1E250-2CED-4895-9EA9-8FB6B149716A}">
      <formula1>"○,　"</formula1>
    </dataValidation>
    <dataValidation type="list" imeMode="halfAlpha" allowBlank="1" showInputMessage="1" showErrorMessage="1" error="リストから選択してください" sqref="O223" xr:uid="{ADA8302B-A7AA-4AF0-A0FA-CE237818D6E7}">
      <formula1>"○,　"</formula1>
    </dataValidation>
    <dataValidation type="whole" imeMode="halfAlpha" allowBlank="1" showInputMessage="1" showErrorMessage="1" error="有効な数字を入力してください。10兆円以上になる場合は、9,999,999,999と入力してください" sqref="W224:Y229" xr:uid="{11C935AF-67F3-4E9C-8453-A035985F6D34}">
      <formula1>-9999999999</formula1>
      <formula2>9999999999</formula2>
    </dataValidation>
    <dataValidation type="list" imeMode="halfAlpha" allowBlank="1" showInputMessage="1" showErrorMessage="1" error="リストから選択してください" sqref="O224" xr:uid="{4CE5A871-8EF4-40A7-BDC4-58B55249A12C}">
      <formula1>"○,　"</formula1>
    </dataValidation>
    <dataValidation type="list" imeMode="halfAlpha" allowBlank="1" showInputMessage="1" showErrorMessage="1" error="リストから選択してください" sqref="O225" xr:uid="{2E38083C-266F-4476-90F0-4EFC5DC57E7C}">
      <formula1>"○,　"</formula1>
    </dataValidation>
    <dataValidation type="list" imeMode="halfAlpha" allowBlank="1" showInputMessage="1" showErrorMessage="1" error="リストから選択してください" sqref="O226" xr:uid="{63213263-0112-4BF3-9558-CC1C1999CA70}">
      <formula1>"○,　"</formula1>
    </dataValidation>
    <dataValidation type="list" imeMode="halfAlpha" allowBlank="1" showInputMessage="1" showErrorMessage="1" error="リストから選択してください" sqref="O227" xr:uid="{D4E3A505-16F1-4B95-BE0F-218E03D50582}">
      <formula1>"○,　"</formula1>
    </dataValidation>
    <dataValidation type="list" imeMode="halfAlpha" allowBlank="1" showInputMessage="1" showErrorMessage="1" error="リストから選択してください" sqref="O228" xr:uid="{C05BE58F-4D63-4A4E-953A-50FCDADB92FF}">
      <formula1>"○,　"</formula1>
    </dataValidation>
    <dataValidation type="list" imeMode="halfAlpha" allowBlank="1" showInputMessage="1" showErrorMessage="1" error="リストから選択してください" sqref="O229" xr:uid="{193A235A-75C1-4C14-B1FD-7EF4CA40ADCC}">
      <formula1>"○,　"</formula1>
    </dataValidation>
    <dataValidation type="whole" imeMode="halfAlpha" allowBlank="1" showInputMessage="1" showErrorMessage="1" error="有効な数字を入力してください。10兆円以上になる場合は、9,999,999,999と入力してください" sqref="W230:Y232" xr:uid="{F7223370-2639-4E1A-92AE-1B955AF4B594}">
      <formula1>-9999999999</formula1>
      <formula2>9999999999</formula2>
    </dataValidation>
    <dataValidation type="list" imeMode="halfAlpha" allowBlank="1" showInputMessage="1" showErrorMessage="1" error="リストから選択してください" sqref="O230" xr:uid="{BA6C6E20-A088-45F1-B752-8751C02B01B2}">
      <formula1>"○,　"</formula1>
    </dataValidation>
    <dataValidation type="list" imeMode="halfAlpha" allowBlank="1" showInputMessage="1" showErrorMessage="1" error="リストから選択してください" sqref="O231" xr:uid="{1D69A324-1C66-4555-86C9-2BBC8D1D93F8}">
      <formula1>"○,　"</formula1>
    </dataValidation>
    <dataValidation type="list" imeMode="halfAlpha" allowBlank="1" showInputMessage="1" showErrorMessage="1" error="リストから選択してください" sqref="O232" xr:uid="{D979C02F-97AB-4EA9-BE4B-09EBFFF3B2C5}">
      <formula1>"○,　"</formula1>
    </dataValidation>
    <dataValidation type="whole" imeMode="halfAlpha" allowBlank="1" showInputMessage="1" showErrorMessage="1" error="有効な数字を入力してください。10兆円以上になる場合は、9,999,999,999と入力してください" sqref="W233:Y235" xr:uid="{7EEDB0B9-36D6-4541-BB5C-26CD8637E8D2}">
      <formula1>-9999999999</formula1>
      <formula2>9999999999</formula2>
    </dataValidation>
    <dataValidation type="list" imeMode="halfAlpha" allowBlank="1" showInputMessage="1" showErrorMessage="1" error="リストから選択してください" sqref="O233" xr:uid="{7596B2EB-1781-4EA0-A500-05BF86A39B96}">
      <formula1>"○,　"</formula1>
    </dataValidation>
    <dataValidation type="list" imeMode="halfAlpha" allowBlank="1" showInputMessage="1" showErrorMessage="1" error="リストから選択してください" sqref="O234" xr:uid="{FF85B49A-F901-4150-8F7F-206D3D4642D3}">
      <formula1>"○,　"</formula1>
    </dataValidation>
    <dataValidation type="list" imeMode="halfAlpha" allowBlank="1" showInputMessage="1" showErrorMessage="1" error="リストから選択してください" sqref="O235" xr:uid="{5F00FC88-5AA3-4E84-94AF-FA83A6FD5B63}">
      <formula1>"○,　"</formula1>
    </dataValidation>
    <dataValidation type="whole" imeMode="halfAlpha" allowBlank="1" showInputMessage="1" showErrorMessage="1" error="有効な数字を入力してください。10兆円以上になる場合は、9,999,999,999と入力してください" sqref="W236:Y239" xr:uid="{EC3C4515-869B-4AFC-8950-64A6C953C7B2}">
      <formula1>-9999999999</formula1>
      <formula2>9999999999</formula2>
    </dataValidation>
    <dataValidation type="list" imeMode="halfAlpha" allowBlank="1" showInputMessage="1" showErrorMessage="1" error="リストから選択してください" sqref="O236" xr:uid="{FB713405-A8EC-4E46-8779-9630389DF507}">
      <formula1>"○,　"</formula1>
    </dataValidation>
    <dataValidation type="list" imeMode="halfAlpha" allowBlank="1" showInputMessage="1" showErrorMessage="1" error="リストから選択してください" sqref="O237" xr:uid="{462526AE-66F2-4A62-86A3-5310B0189850}">
      <formula1>"○,　"</formula1>
    </dataValidation>
    <dataValidation type="list" imeMode="halfAlpha" allowBlank="1" showInputMessage="1" showErrorMessage="1" error="リストから選択してください" sqref="O238" xr:uid="{630CBFE9-5E53-4E04-A9FC-90C4334276B4}">
      <formula1>"○,　"</formula1>
    </dataValidation>
    <dataValidation type="list" imeMode="halfAlpha" allowBlank="1" showInputMessage="1" showErrorMessage="1" error="リストから選択してください" sqref="O239" xr:uid="{87012B45-BB76-4C2B-956F-FC79DB765494}">
      <formula1>"○,　"</formula1>
    </dataValidation>
    <dataValidation type="whole" imeMode="halfAlpha" allowBlank="1" showInputMessage="1" showErrorMessage="1" error="有効な数字を入力してください。10兆円以上になる場合は、9,999,999,999と入力してください" sqref="W240:Y245" xr:uid="{8B979DCE-DEA2-4892-979C-D560FBE3E3AB}">
      <formula1>-9999999999</formula1>
      <formula2>9999999999</formula2>
    </dataValidation>
    <dataValidation type="list" imeMode="halfAlpha" allowBlank="1" showInputMessage="1" showErrorMessage="1" error="リストから選択してください" sqref="O240" xr:uid="{DE6DE11D-5086-4C88-B1C1-B518D9343144}">
      <formula1>"○,　"</formula1>
    </dataValidation>
    <dataValidation type="list" imeMode="halfAlpha" allowBlank="1" showInputMessage="1" showErrorMessage="1" error="リストから選択してください" sqref="O241" xr:uid="{7D33D03F-08A6-48F8-9E36-A1911390472E}">
      <formula1>"○,　"</formula1>
    </dataValidation>
    <dataValidation type="list" imeMode="halfAlpha" allowBlank="1" showInputMessage="1" showErrorMessage="1" error="リストから選択してください" sqref="O242" xr:uid="{BC9CED69-2D8D-4D09-B572-4481517A9134}">
      <formula1>"○,　"</formula1>
    </dataValidation>
    <dataValidation type="list" imeMode="halfAlpha" allowBlank="1" showInputMessage="1" showErrorMessage="1" error="リストから選択してください" sqref="O243" xr:uid="{5462A09D-6C2B-4A90-B64F-0243920DE85B}">
      <formula1>"○,　"</formula1>
    </dataValidation>
    <dataValidation type="list" imeMode="halfAlpha" allowBlank="1" showInputMessage="1" showErrorMessage="1" error="リストから選択してください" sqref="O244" xr:uid="{6C35C8F5-B02A-4C8D-98B9-4D5234CB621F}">
      <formula1>"○,　"</formula1>
    </dataValidation>
    <dataValidation type="list" imeMode="halfAlpha" allowBlank="1" showInputMessage="1" showErrorMessage="1" error="リストから選択してください" sqref="O245" xr:uid="{91E98D06-34D3-449B-BEC4-F4B448230D87}">
      <formula1>"○,　"</formula1>
    </dataValidation>
    <dataValidation type="whole" imeMode="halfAlpha" allowBlank="1" showInputMessage="1" showErrorMessage="1" error="有効な数字を入力してください。10兆円以上になる場合は、9,999,999,999と入力してください" sqref="W246:Y250" xr:uid="{BFEB7C2B-0B2E-4493-9249-2BD75A88D4E9}">
      <formula1>-9999999999</formula1>
      <formula2>9999999999</formula2>
    </dataValidation>
    <dataValidation type="list" imeMode="halfAlpha" allowBlank="1" showInputMessage="1" showErrorMessage="1" error="リストから選択してください" sqref="O246" xr:uid="{A0E00A95-C5F1-486D-A048-209F7180F26B}">
      <formula1>"○,　"</formula1>
    </dataValidation>
    <dataValidation type="list" imeMode="halfAlpha" allowBlank="1" showInputMessage="1" showErrorMessage="1" error="リストから選択してください" sqref="O247" xr:uid="{FB7573A0-5B26-4FA7-9679-2CB16784F1FE}">
      <formula1>"○,　"</formula1>
    </dataValidation>
    <dataValidation type="list" imeMode="halfAlpha" allowBlank="1" showInputMessage="1" showErrorMessage="1" error="リストから選択してください" sqref="O248" xr:uid="{616D3D84-451E-40CE-9235-D311C4B30706}">
      <formula1>"○,　"</formula1>
    </dataValidation>
    <dataValidation type="list" imeMode="halfAlpha" allowBlank="1" showInputMessage="1" showErrorMessage="1" error="リストから選択してください" sqref="O249" xr:uid="{8BE3A8BF-AE2E-4324-B04A-EC7A18DB383A}">
      <formula1>"○,　"</formula1>
    </dataValidation>
    <dataValidation type="list" imeMode="halfAlpha" allowBlank="1" showInputMessage="1" showErrorMessage="1" error="リストから選択してください" sqref="O250" xr:uid="{6055C73C-0ACD-4B59-B559-7049B83E72F7}">
      <formula1>"○,　"</formula1>
    </dataValidation>
    <dataValidation type="whole" imeMode="halfAlpha" allowBlank="1" showInputMessage="1" showErrorMessage="1" error="有効な数字を入力してください。10兆円以上になる場合は、9,999,999,999と入力してください" sqref="W251:Y255" xr:uid="{003DC3F1-CCDF-4C08-A9B8-4B1C1964B587}">
      <formula1>-9999999999</formula1>
      <formula2>9999999999</formula2>
    </dataValidation>
    <dataValidation type="list" imeMode="halfAlpha" allowBlank="1" showInputMessage="1" showErrorMessage="1" error="リストから選択してください" sqref="O251" xr:uid="{B160663C-7D76-4DB0-9F5E-95B5CB286A03}">
      <formula1>"○,　"</formula1>
    </dataValidation>
    <dataValidation type="list" imeMode="halfAlpha" allowBlank="1" showInputMessage="1" showErrorMessage="1" error="リストから選択してください" sqref="O252" xr:uid="{EB44C4A7-CB57-4792-A4B1-F1D0A0EE08E1}">
      <formula1>"○,　"</formula1>
    </dataValidation>
    <dataValidation type="list" imeMode="halfAlpha" allowBlank="1" showInputMessage="1" showErrorMessage="1" error="リストから選択してください" sqref="O253" xr:uid="{01167588-F75B-4E40-9C8F-186987917B0D}">
      <formula1>"○,　"</formula1>
    </dataValidation>
    <dataValidation type="list" imeMode="halfAlpha" allowBlank="1" showInputMessage="1" showErrorMessage="1" error="リストから選択してください" sqref="O254" xr:uid="{A13A6D2F-05FE-4340-A5F4-A6FFE4F8769C}">
      <formula1>"○,　"</formula1>
    </dataValidation>
    <dataValidation type="list" imeMode="halfAlpha" allowBlank="1" showInputMessage="1" showErrorMessage="1" error="リストから選択してください" sqref="O255" xr:uid="{DCE9AA9A-9FA7-46B8-959A-2447D6669C59}">
      <formula1>"○,　"</formula1>
    </dataValidation>
    <dataValidation type="whole" imeMode="halfAlpha" allowBlank="1" showInputMessage="1" showErrorMessage="1" error="有効な数字を入力してください。10兆円以上になる場合は、9,999,999,999と入力してください" sqref="W256:Y256" xr:uid="{6D106474-8078-44ED-BD6B-AD92AB6B981A}">
      <formula1>-9999999999</formula1>
      <formula2>9999999999</formula2>
    </dataValidation>
    <dataValidation type="list" imeMode="halfAlpha" allowBlank="1" showInputMessage="1" showErrorMessage="1" error="リストから選択してください" sqref="O256" xr:uid="{95789B5E-2C5E-4682-AA52-ECCF074CC277}">
      <formula1>"○,　"</formula1>
    </dataValidation>
    <dataValidation type="whole" imeMode="halfAlpha" allowBlank="1" showInputMessage="1" showErrorMessage="1" error="有効な数字を入力してください。10兆円以上になる場合は、9,999,999,999と入力してください" sqref="W257:Y262" xr:uid="{0693BA5A-F5A1-41CD-8C1A-B2B8A58D5C1A}">
      <formula1>-9999999999</formula1>
      <formula2>9999999999</formula2>
    </dataValidation>
    <dataValidation type="list" imeMode="halfAlpha" allowBlank="1" showInputMessage="1" showErrorMessage="1" error="リストから選択してください" sqref="O257" xr:uid="{DC70499F-B30F-42A8-A8FD-2797D3D5CEEB}">
      <formula1>"○,　"</formula1>
    </dataValidation>
    <dataValidation type="list" imeMode="halfAlpha" allowBlank="1" showInputMessage="1" showErrorMessage="1" error="リストから選択してください" sqref="O258" xr:uid="{D3CA8D24-DA1D-41E9-BA97-B7FDB970854D}">
      <formula1>"○,　"</formula1>
    </dataValidation>
    <dataValidation type="list" imeMode="halfAlpha" allowBlank="1" showInputMessage="1" showErrorMessage="1" error="リストから選択してください" sqref="O259" xr:uid="{95E8879E-18CA-454B-9FC6-720B655F407C}">
      <formula1>"○,　"</formula1>
    </dataValidation>
    <dataValidation type="list" imeMode="halfAlpha" allowBlank="1" showInputMessage="1" showErrorMessage="1" error="リストから選択してください" sqref="O260" xr:uid="{8F7055EC-DD59-44E2-ADCF-9621E7EB0C8F}">
      <formula1>"○,　"</formula1>
    </dataValidation>
    <dataValidation type="list" imeMode="halfAlpha" allowBlank="1" showInputMessage="1" showErrorMessage="1" error="リストから選択してください" sqref="O261" xr:uid="{2DF41D19-E8EC-4BCB-A001-11F1E81766AA}">
      <formula1>"○,　"</formula1>
    </dataValidation>
    <dataValidation type="list" imeMode="halfAlpha" allowBlank="1" showInputMessage="1" showErrorMessage="1" error="リストから選択してください" sqref="O262" xr:uid="{33E75418-D5CE-448F-AF77-6DE97F2E1FCF}">
      <formula1>"○,　"</formula1>
    </dataValidation>
    <dataValidation type="whole" imeMode="halfAlpha" allowBlank="1" showInputMessage="1" showErrorMessage="1" error="有効な数字を入力してください。10兆円以上になる場合は、9,999,999,999と入力してください" sqref="W263:Y267" xr:uid="{F4618DFD-7683-4C45-A1FC-2DDDB2B8E8C6}">
      <formula1>-9999999999</formula1>
      <formula2>9999999999</formula2>
    </dataValidation>
    <dataValidation type="list" imeMode="halfAlpha" allowBlank="1" showInputMessage="1" showErrorMessage="1" error="リストから選択してください" sqref="O263" xr:uid="{2735C919-1724-4DFE-9222-31C29037BD64}">
      <formula1>"○,　"</formula1>
    </dataValidation>
    <dataValidation type="list" imeMode="halfAlpha" allowBlank="1" showInputMessage="1" showErrorMessage="1" error="リストから選択してください" sqref="O264" xr:uid="{42B89022-F40A-45AB-A852-7F39049379BA}">
      <formula1>"○,　"</formula1>
    </dataValidation>
    <dataValidation type="list" imeMode="halfAlpha" allowBlank="1" showInputMessage="1" showErrorMessage="1" error="リストから選択してください" sqref="O265" xr:uid="{CD52AEA7-BD94-46A6-B758-4704DB3E71A7}">
      <formula1>"○,　"</formula1>
    </dataValidation>
    <dataValidation type="list" imeMode="halfAlpha" allowBlank="1" showInputMessage="1" showErrorMessage="1" error="リストから選択してください" sqref="O266" xr:uid="{66CCAD18-25C2-4EB4-87EB-81B3D9AE2146}">
      <formula1>"○,　"</formula1>
    </dataValidation>
    <dataValidation type="list" imeMode="halfAlpha" allowBlank="1" showInputMessage="1" showErrorMessage="1" error="リストから選択してください" sqref="O267" xr:uid="{CB6B7126-4C2D-4C5B-9AF7-118A9AADFD7A}">
      <formula1>"○,　"</formula1>
    </dataValidation>
    <dataValidation type="whole" imeMode="halfAlpha" allowBlank="1" showInputMessage="1" showErrorMessage="1" error="有効な数字を入力してください。10兆円以上になる場合は、9,999,999,999と入力してください" sqref="W268:Y272" xr:uid="{37FB84C3-4A9D-4647-8A4F-F65E316D0EEB}">
      <formula1>-9999999999</formula1>
      <formula2>9999999999</formula2>
    </dataValidation>
    <dataValidation type="list" imeMode="halfAlpha" allowBlank="1" showInputMessage="1" showErrorMessage="1" error="リストから選択してください" sqref="O268" xr:uid="{2E51E1C5-EAB3-4117-89F6-E5557FB042FC}">
      <formula1>"○,　"</formula1>
    </dataValidation>
    <dataValidation type="list" imeMode="halfAlpha" allowBlank="1" showInputMessage="1" showErrorMessage="1" error="リストから選択してください" sqref="O269" xr:uid="{CE117545-9689-43D3-B22A-BEA852AB98EF}">
      <formula1>"○,　"</formula1>
    </dataValidation>
    <dataValidation type="list" imeMode="halfAlpha" allowBlank="1" showInputMessage="1" showErrorMessage="1" error="リストから選択してください" sqref="O270" xr:uid="{F4D42A0F-1827-4E82-9866-78095AEBD014}">
      <formula1>"○,　"</formula1>
    </dataValidation>
    <dataValidation type="list" imeMode="halfAlpha" allowBlank="1" showInputMessage="1" showErrorMessage="1" error="リストから選択してください" sqref="O271" xr:uid="{3A528471-0836-495B-837B-75CB301647CE}">
      <formula1>"○,　"</formula1>
    </dataValidation>
    <dataValidation type="list" imeMode="halfAlpha" allowBlank="1" showInputMessage="1" showErrorMessage="1" error="リストから選択してください" sqref="O272" xr:uid="{3990B078-ECD5-4FE2-9C5F-B690F8545839}">
      <formula1>"○,　"</formula1>
    </dataValidation>
    <dataValidation type="whole" imeMode="halfAlpha" allowBlank="1" showInputMessage="1" showErrorMessage="1" error="有効な数字を入力してください。10兆円以上になる場合は、9,999,999,999と入力してください" sqref="W273:Y276" xr:uid="{8EE14EC0-5811-4B5D-B12C-7727185531DF}">
      <formula1>-9999999999</formula1>
      <formula2>9999999999</formula2>
    </dataValidation>
    <dataValidation type="list" imeMode="halfAlpha" allowBlank="1" showInputMessage="1" showErrorMessage="1" error="リストから選択してください" sqref="O273" xr:uid="{78B94BE9-7AD7-4CE5-AF0F-47013688C78D}">
      <formula1>"○,　"</formula1>
    </dataValidation>
    <dataValidation type="list" imeMode="halfAlpha" allowBlank="1" showInputMessage="1" showErrorMessage="1" error="リストから選択してください" sqref="O274" xr:uid="{C8181243-201A-465B-BD31-AF6AC1A9D338}">
      <formula1>"○,　"</formula1>
    </dataValidation>
    <dataValidation type="list" imeMode="halfAlpha" allowBlank="1" showInputMessage="1" showErrorMessage="1" error="リストから選択してください" sqref="O275" xr:uid="{040764A4-AD9B-4EF4-AE99-93152C6426A7}">
      <formula1>"○,　"</formula1>
    </dataValidation>
    <dataValidation type="list" imeMode="halfAlpha" allowBlank="1" showInputMessage="1" showErrorMessage="1" error="リストから選択してください" sqref="O276" xr:uid="{C41E1FAB-60D5-483B-97E3-66ABC41B8C8E}">
      <formula1>"○,　"</formula1>
    </dataValidation>
    <dataValidation type="whole" imeMode="halfAlpha" allowBlank="1" showInputMessage="1" showErrorMessage="1" error="有効な数字を入力してください。10兆円以上になる場合は、9,999,999,999と入力してください" sqref="W277:Y283" xr:uid="{E31A25EA-8A9B-4A83-B251-525F5211C934}">
      <formula1>-9999999999</formula1>
      <formula2>9999999999</formula2>
    </dataValidation>
    <dataValidation type="list" imeMode="halfAlpha" allowBlank="1" showInputMessage="1" showErrorMessage="1" error="リストから選択してください" sqref="O277" xr:uid="{34ECB13E-2B2D-4ED1-90F5-7940FE5A5DD3}">
      <formula1>"○,　"</formula1>
    </dataValidation>
    <dataValidation type="list" imeMode="halfAlpha" allowBlank="1" showInputMessage="1" showErrorMessage="1" error="リストから選択してください" sqref="O278" xr:uid="{4D4514D3-7E69-412D-8E67-162A48099B93}">
      <formula1>"○,　"</formula1>
    </dataValidation>
    <dataValidation type="list" imeMode="halfAlpha" allowBlank="1" showInputMessage="1" showErrorMessage="1" error="リストから選択してください" sqref="O279" xr:uid="{D8407F5A-7246-4CFB-84BB-CCF08C5476A3}">
      <formula1>"○,　"</formula1>
    </dataValidation>
    <dataValidation type="list" imeMode="halfAlpha" allowBlank="1" showInputMessage="1" showErrorMessage="1" error="リストから選択してください" sqref="O280" xr:uid="{B9470560-EBE4-47F8-9BAB-29CDC85EC53F}">
      <formula1>"○,　"</formula1>
    </dataValidation>
    <dataValidation type="list" imeMode="halfAlpha" allowBlank="1" showInputMessage="1" showErrorMessage="1" error="リストから選択してください" sqref="O281" xr:uid="{0EED6982-3037-4077-ABC3-BBA80FAF293C}">
      <formula1>"○,　"</formula1>
    </dataValidation>
    <dataValidation type="list" imeMode="halfAlpha" allowBlank="1" showInputMessage="1" showErrorMessage="1" error="リストから選択してください" sqref="O282" xr:uid="{354E0ABE-AB0D-46E1-A426-B5DB30F6FF30}">
      <formula1>"○,　"</formula1>
    </dataValidation>
    <dataValidation type="list" imeMode="halfAlpha" allowBlank="1" showInputMessage="1" showErrorMessage="1" error="リストから選択してください" sqref="O283" xr:uid="{228F9243-5344-46C7-AF94-BB9644C39E19}">
      <formula1>"○,　"</formula1>
    </dataValidation>
    <dataValidation type="whole" imeMode="halfAlpha" allowBlank="1" showInputMessage="1" showErrorMessage="1" error="有効な数字を入力してください。10兆円以上になる場合は、9,999,999,999と入力してください" sqref="W284:Y287" xr:uid="{4EC8A5C7-1C57-42AF-A193-611D5838A5CF}">
      <formula1>-9999999999</formula1>
      <formula2>9999999999</formula2>
    </dataValidation>
    <dataValidation type="list" imeMode="halfAlpha" allowBlank="1" showInputMessage="1" showErrorMessage="1" error="リストから選択してください" sqref="O284" xr:uid="{1A62F2C1-CDE7-4D76-9BD5-16E9E6502246}">
      <formula1>"○,　"</formula1>
    </dataValidation>
    <dataValidation type="list" imeMode="halfAlpha" allowBlank="1" showInputMessage="1" showErrorMessage="1" error="リストから選択してください" sqref="O285" xr:uid="{5DCE7C67-0674-4204-9A74-49E1ABA8F57F}">
      <formula1>"○,　"</formula1>
    </dataValidation>
    <dataValidation type="list" imeMode="halfAlpha" allowBlank="1" showInputMessage="1" showErrorMessage="1" error="リストから選択してください" sqref="O286" xr:uid="{516FFBD2-86F9-43F7-9F1D-2F9CD6B2391D}">
      <formula1>"○,　"</formula1>
    </dataValidation>
    <dataValidation type="list" imeMode="halfAlpha" allowBlank="1" showInputMessage="1" showErrorMessage="1" error="リストから選択してください" sqref="O287" xr:uid="{9D29DFA2-348F-4DE7-9411-0A316BFB1E0B}">
      <formula1>"○,　"</formula1>
    </dataValidation>
    <dataValidation type="whole" imeMode="halfAlpha" allowBlank="1" showInputMessage="1" showErrorMessage="1" error="有効な数字を入力してください。10兆円以上になる場合は、9,999,999,999と入力してください" sqref="W288:Y294" xr:uid="{7880EF41-8C00-425A-849C-CB53314AC3DA}">
      <formula1>-9999999999</formula1>
      <formula2>9999999999</formula2>
    </dataValidation>
    <dataValidation type="list" imeMode="halfAlpha" allowBlank="1" showInputMessage="1" showErrorMessage="1" error="リストから選択してください" sqref="O288" xr:uid="{7C28523A-6802-4C61-B0D5-B234D8626826}">
      <formula1>"○,　"</formula1>
    </dataValidation>
    <dataValidation type="list" imeMode="halfAlpha" allowBlank="1" showInputMessage="1" showErrorMessage="1" error="リストから選択してください" sqref="O289" xr:uid="{2F21DBF8-D649-46B0-9026-BFE52AD60E62}">
      <formula1>"○,　"</formula1>
    </dataValidation>
    <dataValidation type="list" imeMode="halfAlpha" allowBlank="1" showInputMessage="1" showErrorMessage="1" error="リストから選択してください" sqref="O290" xr:uid="{5CC792C4-9DC7-497B-A0B1-1BD0310BE5F7}">
      <formula1>"○,　"</formula1>
    </dataValidation>
    <dataValidation type="list" imeMode="halfAlpha" allowBlank="1" showInputMessage="1" showErrorMessage="1" error="リストから選択してください" sqref="O291" xr:uid="{9C81D481-A2CA-4DEF-8664-68889A244BB4}">
      <formula1>"○,　"</formula1>
    </dataValidation>
    <dataValidation type="list" imeMode="halfAlpha" allowBlank="1" showInputMessage="1" showErrorMessage="1" error="リストから選択してください" sqref="O292" xr:uid="{B3B13E8C-744B-4722-803E-690D09BC8BA1}">
      <formula1>"○,　"</formula1>
    </dataValidation>
    <dataValidation type="list" imeMode="halfAlpha" allowBlank="1" showInputMessage="1" showErrorMessage="1" error="リストから選択してください" sqref="O293" xr:uid="{3F3F794A-6F29-45D2-9F1C-F9EC2833F92E}">
      <formula1>"○,　"</formula1>
    </dataValidation>
    <dataValidation type="list" imeMode="halfAlpha" allowBlank="1" showInputMessage="1" showErrorMessage="1" error="リストから選択してください" sqref="O294" xr:uid="{6828F7AF-40A7-4A96-A2AD-6FB04CD3AE9E}">
      <formula1>"○,　"</formula1>
    </dataValidation>
    <dataValidation type="whole" imeMode="halfAlpha" allowBlank="1" showInputMessage="1" showErrorMessage="1" error="有効な数字を入力してください。10兆円以上になる場合は、9,999,999,999と入力してください" sqref="W295:Y297" xr:uid="{050E0F6D-BF88-401D-B05A-EA7730929F1D}">
      <formula1>-9999999999</formula1>
      <formula2>9999999999</formula2>
    </dataValidation>
    <dataValidation type="list" imeMode="halfAlpha" allowBlank="1" showInputMessage="1" showErrorMessage="1" error="リストから選択してください" sqref="O295" xr:uid="{A3916A21-A283-49EF-98DE-EC7771539D04}">
      <formula1>"○,　"</formula1>
    </dataValidation>
    <dataValidation type="list" imeMode="halfAlpha" allowBlank="1" showInputMessage="1" showErrorMessage="1" error="リストから選択してください" sqref="O296" xr:uid="{4968F6A1-808D-49A5-9EDE-B017C30D26DF}">
      <formula1>"○,　"</formula1>
    </dataValidation>
    <dataValidation type="list" imeMode="halfAlpha" allowBlank="1" showInputMessage="1" showErrorMessage="1" error="リストから選択してください" sqref="O297" xr:uid="{8B69FD2C-EBC4-4DF3-985A-54B832D6E652}">
      <formula1>"○,　"</formula1>
    </dataValidation>
    <dataValidation type="whole" imeMode="halfAlpha" allowBlank="1" showInputMessage="1" showErrorMessage="1" error="有効な数字を入力してください。10兆円以上になる場合は、9,999,999,999と入力してください" sqref="W298:Y303" xr:uid="{6BB2E531-5185-4C46-8D5B-52E0795E9EE3}">
      <formula1>-9999999999</formula1>
      <formula2>9999999999</formula2>
    </dataValidation>
    <dataValidation type="list" imeMode="halfAlpha" allowBlank="1" showInputMessage="1" showErrorMessage="1" error="リストから選択してください" sqref="O298" xr:uid="{9B544A39-9B7C-4705-A72F-9645C8A5388B}">
      <formula1>"○,　"</formula1>
    </dataValidation>
    <dataValidation type="list" imeMode="halfAlpha" allowBlank="1" showInputMessage="1" showErrorMessage="1" error="リストから選択してください" sqref="O299" xr:uid="{41642CD8-3FD4-450B-BD0E-6F6EC34F4F5D}">
      <formula1>"○,　"</formula1>
    </dataValidation>
    <dataValidation type="list" imeMode="halfAlpha" allowBlank="1" showInputMessage="1" showErrorMessage="1" error="リストから選択してください" sqref="O300" xr:uid="{AE931846-0939-46A6-8122-8B0EA5297711}">
      <formula1>"○,　"</formula1>
    </dataValidation>
    <dataValidation type="list" imeMode="halfAlpha" allowBlank="1" showInputMessage="1" showErrorMessage="1" error="リストから選択してください" sqref="O301" xr:uid="{DBBE8712-29CB-4296-8054-DD81212C4B0F}">
      <formula1>"○,　"</formula1>
    </dataValidation>
    <dataValidation type="list" imeMode="halfAlpha" allowBlank="1" showInputMessage="1" showErrorMessage="1" error="リストから選択してください" sqref="O302" xr:uid="{334D305A-40FD-42CB-97F8-2ABF3AAEE913}">
      <formula1>"○,　"</formula1>
    </dataValidation>
    <dataValidation type="list" imeMode="halfAlpha" allowBlank="1" showInputMessage="1" showErrorMessage="1" error="リストから選択してください" sqref="O303" xr:uid="{E0F7A831-6738-4365-A21D-8BC175E5C9B4}">
      <formula1>"○,　"</formula1>
    </dataValidation>
    <dataValidation type="whole" imeMode="halfAlpha" allowBlank="1" showInputMessage="1" showErrorMessage="1" error="有効な数字を入力してください。10兆円以上になる場合は、9,999,999,999と入力してください" sqref="W304:Y307" xr:uid="{D4CE9629-66C8-46F8-8538-E5E77B068401}">
      <formula1>-9999999999</formula1>
      <formula2>9999999999</formula2>
    </dataValidation>
    <dataValidation type="list" imeMode="halfAlpha" allowBlank="1" showInputMessage="1" showErrorMessage="1" error="リストから選択してください" sqref="O304" xr:uid="{48851390-5E72-4928-AA3F-AD61C462A802}">
      <formula1>"○,　"</formula1>
    </dataValidation>
    <dataValidation type="list" imeMode="halfAlpha" allowBlank="1" showInputMessage="1" showErrorMessage="1" error="リストから選択してください" sqref="O305" xr:uid="{203FD45E-C967-4925-A177-0202870D42E1}">
      <formula1>"○,　"</formula1>
    </dataValidation>
    <dataValidation type="list" imeMode="halfAlpha" allowBlank="1" showInputMessage="1" showErrorMessage="1" error="リストから選択してください" sqref="O306" xr:uid="{8A386AEE-3285-4DE0-B463-5D4AB8655891}">
      <formula1>"○,　"</formula1>
    </dataValidation>
    <dataValidation type="list" imeMode="halfAlpha" allowBlank="1" showInputMessage="1" showErrorMessage="1" error="リストから選択してください" sqref="O307" xr:uid="{5C512DCC-FD85-4695-BEAC-D5FA2CD92085}">
      <formula1>"○,　"</formula1>
    </dataValidation>
    <dataValidation type="whole" imeMode="halfAlpha" allowBlank="1" showInputMessage="1" showErrorMessage="1" error="有効な数字を入力してください。10兆円以上になる場合は、9,999,999,999と入力してください" sqref="W308:Y311" xr:uid="{F6E384DF-F12C-4D20-A156-8BF639554513}">
      <formula1>-9999999999</formula1>
      <formula2>9999999999</formula2>
    </dataValidation>
    <dataValidation type="list" imeMode="halfAlpha" allowBlank="1" showInputMessage="1" showErrorMessage="1" error="リストから選択してください" sqref="O308" xr:uid="{762A6CEB-6CC1-4EEA-BB8F-7AD4F7DEECCB}">
      <formula1>"○,　"</formula1>
    </dataValidation>
    <dataValidation type="list" imeMode="halfAlpha" allowBlank="1" showInputMessage="1" showErrorMessage="1" error="リストから選択してください" sqref="O309" xr:uid="{B35CA792-4BC4-44ED-BF24-184CCEAD6882}">
      <formula1>"○,　"</formula1>
    </dataValidation>
    <dataValidation type="list" imeMode="halfAlpha" allowBlank="1" showInputMessage="1" showErrorMessage="1" error="リストから選択してください" sqref="O310" xr:uid="{DB516B2D-4B1B-4A7B-8DE1-A258B67FFF1A}">
      <formula1>"○,　"</formula1>
    </dataValidation>
    <dataValidation type="list" imeMode="halfAlpha" allowBlank="1" showInputMessage="1" showErrorMessage="1" error="リストから選択してください" sqref="O311" xr:uid="{0DAD3881-97CC-4B36-AFAC-BFEB395ACC43}">
      <formula1>"○,　"</formula1>
    </dataValidation>
    <dataValidation type="whole" imeMode="halfAlpha" allowBlank="1" showInputMessage="1" showErrorMessage="1" error="有効な数字を入力してください。10兆円以上になる場合は、9,999,999,999と入力してください" sqref="W312:Y317" xr:uid="{E5A7BD3C-86EC-4469-A6D3-4B8727C3282D}">
      <formula1>-9999999999</formula1>
      <formula2>9999999999</formula2>
    </dataValidation>
    <dataValidation type="list" imeMode="halfAlpha" allowBlank="1" showInputMessage="1" showErrorMessage="1" error="リストから選択してください" sqref="O312" xr:uid="{5B8430E0-E22F-49AE-B2AE-2FB3F9D8659D}">
      <formula1>"○,　"</formula1>
    </dataValidation>
    <dataValidation type="list" imeMode="halfAlpha" allowBlank="1" showInputMessage="1" showErrorMessage="1" error="リストから選択してください" sqref="O313" xr:uid="{6D31D452-2D59-43AD-AB42-2A6F7FDEE295}">
      <formula1>"○,　"</formula1>
    </dataValidation>
    <dataValidation type="list" imeMode="halfAlpha" allowBlank="1" showInputMessage="1" showErrorMessage="1" error="リストから選択してください" sqref="O314" xr:uid="{384D69C3-C0A8-4AF1-A7FA-9C062BCB26AE}">
      <formula1>"○,　"</formula1>
    </dataValidation>
    <dataValidation type="list" imeMode="halfAlpha" allowBlank="1" showInputMessage="1" showErrorMessage="1" error="リストから選択してください" sqref="O315" xr:uid="{3C8BC172-7A5D-47CD-ADE3-2DAA09647A5F}">
      <formula1>"○,　"</formula1>
    </dataValidation>
    <dataValidation type="list" imeMode="halfAlpha" allowBlank="1" showInputMessage="1" showErrorMessage="1" error="リストから選択してください" sqref="O316" xr:uid="{3611FEA7-56AF-4F58-886C-8EA68B2520D8}">
      <formula1>"○,　"</formula1>
    </dataValidation>
    <dataValidation type="list" imeMode="halfAlpha" allowBlank="1" showInputMessage="1" showErrorMessage="1" error="リストから選択してください" sqref="O317" xr:uid="{78182AAB-0475-4CE1-B29F-E881484F4E9E}">
      <formula1>"○,　"</formula1>
    </dataValidation>
    <dataValidation type="whole" imeMode="halfAlpha" allowBlank="1" showInputMessage="1" showErrorMessage="1" error="有効な数字を入力してください。10兆円以上になる場合は、9,999,999,999と入力してください" sqref="W318:Y323" xr:uid="{DCED80F0-0A1A-4F21-9102-8F8A182939DA}">
      <formula1>-9999999999</formula1>
      <formula2>9999999999</formula2>
    </dataValidation>
    <dataValidation type="list" imeMode="halfAlpha" allowBlank="1" showInputMessage="1" showErrorMessage="1" error="リストから選択してください" sqref="O318" xr:uid="{50B33F63-108F-4E0D-8FE4-759A6A499380}">
      <formula1>"○,　"</formula1>
    </dataValidation>
    <dataValidation type="list" imeMode="halfAlpha" allowBlank="1" showInputMessage="1" showErrorMessage="1" error="リストから選択してください" sqref="O319" xr:uid="{76666217-8B03-48A6-AF4E-D3FFD3B17ED7}">
      <formula1>"○,　"</formula1>
    </dataValidation>
    <dataValidation type="list" imeMode="halfAlpha" allowBlank="1" showInputMessage="1" showErrorMessage="1" error="リストから選択してください" sqref="O320" xr:uid="{47C7CB55-43BD-4D17-8A04-4D78D31B452E}">
      <formula1>"○,　"</formula1>
    </dataValidation>
    <dataValidation type="list" imeMode="halfAlpha" allowBlank="1" showInputMessage="1" showErrorMessage="1" error="リストから選択してください" sqref="O321" xr:uid="{FD3BBBF4-32C8-4431-A101-249093533173}">
      <formula1>"○,　"</formula1>
    </dataValidation>
    <dataValidation type="list" imeMode="halfAlpha" allowBlank="1" showInputMessage="1" showErrorMessage="1" error="リストから選択してください" sqref="O322" xr:uid="{C37C5B99-75E3-46D4-B1F6-152DC7737663}">
      <formula1>"○,　"</formula1>
    </dataValidation>
    <dataValidation type="list" imeMode="halfAlpha" allowBlank="1" showInputMessage="1" showErrorMessage="1" error="リストから選択してください" sqref="O323" xr:uid="{AD705173-A262-4A85-BF27-56750D20A3E7}">
      <formula1>"○,　"</formula1>
    </dataValidation>
    <dataValidation type="whole" imeMode="halfAlpha" allowBlank="1" showInputMessage="1" showErrorMessage="1" error="有効な数字を入力してください。10兆円以上になる場合は、9,999,999,999と入力してください" sqref="W324:Y326" xr:uid="{9E070751-20AA-4DC0-9C4E-0210A855B718}">
      <formula1>-9999999999</formula1>
      <formula2>9999999999</formula2>
    </dataValidation>
    <dataValidation type="list" imeMode="halfAlpha" allowBlank="1" showInputMessage="1" showErrorMessage="1" error="リストから選択してください" sqref="O324" xr:uid="{E29A5BF7-EE0A-4319-BFDB-E50CF6F830E6}">
      <formula1>"○,　"</formula1>
    </dataValidation>
    <dataValidation type="list" imeMode="halfAlpha" allowBlank="1" showInputMessage="1" showErrorMessage="1" error="リストから選択してください" sqref="O325" xr:uid="{05201CC7-2ABA-4841-9E58-574055601CB0}">
      <formula1>"○,　"</formula1>
    </dataValidation>
    <dataValidation type="list" imeMode="halfAlpha" allowBlank="1" showInputMessage="1" showErrorMessage="1" error="リストから選択してください" sqref="O326" xr:uid="{C77359E4-E717-4A6F-9AE3-9583CEBBDA35}">
      <formula1>"○,　"</formula1>
    </dataValidation>
    <dataValidation type="whole" imeMode="halfAlpha" allowBlank="1" showInputMessage="1" showErrorMessage="1" error="有効な数字を入力してください。10兆円以上になる場合は、9,999,999,999と入力してください" sqref="W327:Y329" xr:uid="{D13D7719-8993-4C3A-B336-047E90C3FD99}">
      <formula1>-9999999999</formula1>
      <formula2>9999999999</formula2>
    </dataValidation>
    <dataValidation type="list" imeMode="halfAlpha" allowBlank="1" showInputMessage="1" showErrorMessage="1" error="リストから選択してください" sqref="O327" xr:uid="{37267A53-F020-4D94-94F6-A09611A647AB}">
      <formula1>"○,　"</formula1>
    </dataValidation>
    <dataValidation type="list" imeMode="halfAlpha" allowBlank="1" showInputMessage="1" showErrorMessage="1" error="リストから選択してください" sqref="O328" xr:uid="{D7782E53-3944-425A-9087-57ED16E8D596}">
      <formula1>"○,　"</formula1>
    </dataValidation>
    <dataValidation type="list" imeMode="halfAlpha" allowBlank="1" showInputMessage="1" showErrorMessage="1" error="リストから選択してください" sqref="O329" xr:uid="{F2005FD9-8024-4956-81C6-469667BFA203}">
      <formula1>"○,　"</formula1>
    </dataValidation>
    <dataValidation type="whole" imeMode="halfAlpha" allowBlank="1" showInputMessage="1" showErrorMessage="1" error="有効な数字を入力してください。10兆円以上になる場合は、9,999,999,999と入力してください" sqref="W330:Y338" xr:uid="{B82C2BFC-3B26-4346-8D6E-0625C5332C5D}">
      <formula1>-9999999999</formula1>
      <formula2>9999999999</formula2>
    </dataValidation>
    <dataValidation type="list" imeMode="halfAlpha" allowBlank="1" showInputMessage="1" showErrorMessage="1" error="リストから選択してください" sqref="O330" xr:uid="{01713FB2-38CA-4201-B94A-6EC39F241A75}">
      <formula1>"○,　"</formula1>
    </dataValidation>
    <dataValidation type="list" imeMode="halfAlpha" allowBlank="1" showInputMessage="1" showErrorMessage="1" error="リストから選択してください" sqref="O331" xr:uid="{3E6658FF-E17D-4A81-B6C2-DCE753317CD4}">
      <formula1>"○,　"</formula1>
    </dataValidation>
    <dataValidation type="list" imeMode="halfAlpha" allowBlank="1" showInputMessage="1" showErrorMessage="1" error="リストから選択してください" sqref="O332" xr:uid="{71ABB368-AACA-437D-830B-301E485FFDAA}">
      <formula1>"○,　"</formula1>
    </dataValidation>
    <dataValidation type="list" imeMode="halfAlpha" allowBlank="1" showInputMessage="1" showErrorMessage="1" error="リストから選択してください" sqref="O333" xr:uid="{31046B5C-C63A-40B3-86D1-2F1DF16C9EEB}">
      <formula1>"○,　"</formula1>
    </dataValidation>
    <dataValidation type="list" imeMode="halfAlpha" allowBlank="1" showInputMessage="1" showErrorMessage="1" error="リストから選択してください" sqref="O334" xr:uid="{D87BEAF4-64AD-4DE1-8D8C-7AEE80CDB3CF}">
      <formula1>"○,　"</formula1>
    </dataValidation>
    <dataValidation type="list" imeMode="halfAlpha" allowBlank="1" showInputMessage="1" showErrorMessage="1" error="リストから選択してください" sqref="O335" xr:uid="{8153895B-B85D-4CC3-AC9C-0D7591D904AC}">
      <formula1>"○,　"</formula1>
    </dataValidation>
    <dataValidation type="list" imeMode="halfAlpha" allowBlank="1" showInputMessage="1" showErrorMessage="1" error="リストから選択してください" sqref="O336" xr:uid="{D17FF1EA-BFA2-48E2-A208-F32D98588225}">
      <formula1>"○,　"</formula1>
    </dataValidation>
    <dataValidation type="list" imeMode="halfAlpha" allowBlank="1" showInputMessage="1" showErrorMessage="1" error="リストから選択してください" sqref="O337" xr:uid="{EA6ED194-25ED-41CD-8597-7C8D64B5D35A}">
      <formula1>"○,　"</formula1>
    </dataValidation>
    <dataValidation type="list" imeMode="halfAlpha" allowBlank="1" showInputMessage="1" showErrorMessage="1" error="リストから選択してください" sqref="O338" xr:uid="{5CFE142D-C578-42A7-91D8-5922413890BF}">
      <formula1>"○,　"</formula1>
    </dataValidation>
    <dataValidation type="whole" imeMode="halfAlpha" allowBlank="1" showInputMessage="1" showErrorMessage="1" error="有効な数字を入力してください。10兆円以上になる場合は、9,999,999,999と入力してください" sqref="W339:Y342" xr:uid="{EA62F90F-34C1-4763-8C64-4B0164325A7C}">
      <formula1>-9999999999</formula1>
      <formula2>9999999999</formula2>
    </dataValidation>
    <dataValidation type="list" imeMode="halfAlpha" allowBlank="1" showInputMessage="1" showErrorMessage="1" error="リストから選択してください" sqref="O339" xr:uid="{1086A18C-F9AF-401E-88D7-6D15B17CFC5D}">
      <formula1>"○,　"</formula1>
    </dataValidation>
    <dataValidation type="list" imeMode="halfAlpha" allowBlank="1" showInputMessage="1" showErrorMessage="1" error="リストから選択してください" sqref="O340" xr:uid="{C90B95C4-780F-47B7-A743-77962BB485E4}">
      <formula1>"○,　"</formula1>
    </dataValidation>
    <dataValidation type="list" imeMode="halfAlpha" allowBlank="1" showInputMessage="1" showErrorMessage="1" error="リストから選択してください" sqref="O341" xr:uid="{8D18C787-8898-43FD-96EE-D41CBDB24BE9}">
      <formula1>"○,　"</formula1>
    </dataValidation>
    <dataValidation type="list" imeMode="halfAlpha" allowBlank="1" showInputMessage="1" showErrorMessage="1" error="リストから選択してください" sqref="O342" xr:uid="{D9DEF527-9C30-40E9-A298-21232509C23F}">
      <formula1>"○,　"</formula1>
    </dataValidation>
    <dataValidation type="whole" imeMode="halfAlpha" allowBlank="1" showInputMessage="1" showErrorMessage="1" error="有効な数字を入力してください。10兆円以上になる場合は、9,999,999,999と入力してください" sqref="W343:Y348" xr:uid="{A3E5949C-474E-46C2-A79E-36B463FCA2D8}">
      <formula1>-9999999999</formula1>
      <formula2>9999999999</formula2>
    </dataValidation>
    <dataValidation type="list" imeMode="halfAlpha" allowBlank="1" showInputMessage="1" showErrorMessage="1" error="リストから選択してください" sqref="O343" xr:uid="{0C1CD23A-65D1-488E-A891-80A2F49E466B}">
      <formula1>"○,　"</formula1>
    </dataValidation>
    <dataValidation type="list" imeMode="halfAlpha" allowBlank="1" showInputMessage="1" showErrorMessage="1" error="リストから選択してください" sqref="O344" xr:uid="{55E8B11F-C8B5-42A6-85BF-37ECB71D10AD}">
      <formula1>"○,　"</formula1>
    </dataValidation>
    <dataValidation type="list" imeMode="halfAlpha" allowBlank="1" showInputMessage="1" showErrorMessage="1" error="リストから選択してください" sqref="O345" xr:uid="{B7AF6ECF-4107-48DE-A8DD-6A9A224C33B3}">
      <formula1>"○,　"</formula1>
    </dataValidation>
    <dataValidation type="list" imeMode="halfAlpha" allowBlank="1" showInputMessage="1" showErrorMessage="1" error="リストから選択してください" sqref="O346" xr:uid="{CC293AB1-9586-4088-8CA8-4DDF995E1212}">
      <formula1>"○,　"</formula1>
    </dataValidation>
    <dataValidation type="list" imeMode="halfAlpha" allowBlank="1" showInputMessage="1" showErrorMessage="1" error="リストから選択してください" sqref="O347" xr:uid="{70F09E22-AB67-4EDA-8EEA-39A5AD33C53B}">
      <formula1>"○,　"</formula1>
    </dataValidation>
    <dataValidation type="list" imeMode="halfAlpha" allowBlank="1" showInputMessage="1" showErrorMessage="1" error="リストから選択してください" sqref="O348" xr:uid="{EBC68008-569E-4AEE-9CAC-2D3978815BC1}">
      <formula1>"○,　"</formula1>
    </dataValidation>
    <dataValidation type="whole" imeMode="halfAlpha" allowBlank="1" showInputMessage="1" showErrorMessage="1" error="有効な数字を入力してください。10兆円以上になる場合は、9,999,999,999と入力してください" sqref="W349:Y351" xr:uid="{340382EB-C8D8-4C28-B32B-54EB033B7386}">
      <formula1>-9999999999</formula1>
      <formula2>9999999999</formula2>
    </dataValidation>
    <dataValidation type="list" imeMode="halfAlpha" allowBlank="1" showInputMessage="1" showErrorMessage="1" error="リストから選択してください" sqref="O349" xr:uid="{E61B32A0-AECE-4664-9A56-680F852C5BD5}">
      <formula1>"○,　"</formula1>
    </dataValidation>
    <dataValidation type="list" imeMode="halfAlpha" allowBlank="1" showInputMessage="1" showErrorMessage="1" error="リストから選択してください" sqref="O350" xr:uid="{91D31011-6DF1-4B09-A56A-5699CD97E0B3}">
      <formula1>"○,　"</formula1>
    </dataValidation>
    <dataValidation type="list" imeMode="halfAlpha" allowBlank="1" showInputMessage="1" showErrorMessage="1" error="リストから選択してください" sqref="O351" xr:uid="{D18FB0A4-3270-47FB-AAEA-74873B9791FC}">
      <formula1>"○,　"</formula1>
    </dataValidation>
    <dataValidation type="whole" imeMode="halfAlpha" allowBlank="1" showInputMessage="1" showErrorMessage="1" error="有効な数字を入力してください。10兆円以上になる場合は、9,999,999,999と入力してください" sqref="W352:Y356" xr:uid="{7037C078-6711-4E69-827D-BC1CAB962237}">
      <formula1>-9999999999</formula1>
      <formula2>9999999999</formula2>
    </dataValidation>
    <dataValidation type="list" imeMode="halfAlpha" allowBlank="1" showInputMessage="1" showErrorMessage="1" error="リストから選択してください" sqref="O352" xr:uid="{1DA6E635-1084-4111-A2CC-B66FAD5C89CE}">
      <formula1>"○,　"</formula1>
    </dataValidation>
    <dataValidation type="list" imeMode="halfAlpha" allowBlank="1" showInputMessage="1" showErrorMessage="1" error="リストから選択してください" sqref="O353" xr:uid="{1690D9EA-24F0-4BFF-AF6D-2BAB59C9BD50}">
      <formula1>"○,　"</formula1>
    </dataValidation>
    <dataValidation type="list" imeMode="halfAlpha" allowBlank="1" showInputMessage="1" showErrorMessage="1" error="リストから選択してください" sqref="O354" xr:uid="{CA9994A5-C047-4C54-982D-DB55B06654E2}">
      <formula1>"○,　"</formula1>
    </dataValidation>
    <dataValidation type="list" imeMode="halfAlpha" allowBlank="1" showInputMessage="1" showErrorMessage="1" error="リストから選択してください" sqref="O355" xr:uid="{9B49BEB5-185A-47CE-9C68-ADD4B0797840}">
      <formula1>"○,　"</formula1>
    </dataValidation>
    <dataValidation type="list" imeMode="halfAlpha" allowBlank="1" showInputMessage="1" showErrorMessage="1" error="リストから選択してください" sqref="O356" xr:uid="{0FE2A8EC-33D8-40B1-861E-6E2AFFE451FD}">
      <formula1>"○,　"</formula1>
    </dataValidation>
    <dataValidation type="whole" imeMode="halfAlpha" allowBlank="1" showInputMessage="1" showErrorMessage="1" error="有効な数字を入力してください。10兆円以上になる場合は、9,999,999,999と入力してください" sqref="W357:Y359" xr:uid="{A4B363A8-D007-4E40-BA29-75957ED3660C}">
      <formula1>-9999999999</formula1>
      <formula2>9999999999</formula2>
    </dataValidation>
    <dataValidation type="list" imeMode="halfAlpha" allowBlank="1" showInputMessage="1" showErrorMessage="1" error="リストから選択してください" sqref="O357" xr:uid="{8FE3CF8B-1CD3-405B-A84D-97AFA6D548D8}">
      <formula1>"○,　"</formula1>
    </dataValidation>
    <dataValidation type="list" imeMode="halfAlpha" allowBlank="1" showInputMessage="1" showErrorMessage="1" error="リストから選択してください" sqref="O358" xr:uid="{E0BED07D-79E1-4B8A-8266-787AF5C1A404}">
      <formula1>"○,　"</formula1>
    </dataValidation>
    <dataValidation type="list" imeMode="halfAlpha" allowBlank="1" showInputMessage="1" showErrorMessage="1" error="リストから選択してください" sqref="O359" xr:uid="{8637BCF7-1998-4F37-9576-0DE7C669A07E}">
      <formula1>"○,　"</formula1>
    </dataValidation>
    <dataValidation type="whole" imeMode="halfAlpha" allowBlank="1" showInputMessage="1" showErrorMessage="1" error="有効な数字を入力してください。10兆円以上になる場合は、9,999,999,999と入力してください" sqref="W360:Y361" xr:uid="{75F19803-FE3B-48DD-A005-DA162D2F2DA6}">
      <formula1>-9999999999</formula1>
      <formula2>9999999999</formula2>
    </dataValidation>
    <dataValidation type="list" imeMode="halfAlpha" allowBlank="1" showInputMessage="1" showErrorMessage="1" error="リストから選択してください" sqref="O360" xr:uid="{64D36117-A2B1-43EE-B670-00D644C2652C}">
      <formula1>"○,　"</formula1>
    </dataValidation>
    <dataValidation type="list" imeMode="halfAlpha" allowBlank="1" showInputMessage="1" showErrorMessage="1" error="リストから選択してください" sqref="O361" xr:uid="{0DD18A94-D9DB-46D5-AAC6-825D5897A455}">
      <formula1>"○,　"</formula1>
    </dataValidation>
    <dataValidation type="whole" imeMode="halfAlpha" allowBlank="1" showInputMessage="1" showErrorMessage="1" error="有効な数字を入力してください。10兆円以上になる場合は、9,999,999,999と入力してください" sqref="W362:Y363" xr:uid="{A2927007-EBBC-4B2F-98C9-752645EF4582}">
      <formula1>-9999999999</formula1>
      <formula2>9999999999</formula2>
    </dataValidation>
    <dataValidation type="list" imeMode="halfAlpha" allowBlank="1" showInputMessage="1" showErrorMessage="1" error="リストから選択してください" sqref="O362" xr:uid="{A0CCD57E-0715-4640-9AD6-5747DDD540C6}">
      <formula1>"○,　"</formula1>
    </dataValidation>
    <dataValidation type="list" imeMode="halfAlpha" allowBlank="1" showInputMessage="1" showErrorMessage="1" error="リストから選択してください" sqref="O363" xr:uid="{FB68DF04-7B4C-499D-B90C-36B0A6A8DB2E}">
      <formula1>"○,　"</formula1>
    </dataValidation>
    <dataValidation type="whole" imeMode="halfAlpha" allowBlank="1" showInputMessage="1" showErrorMessage="1" error="有効な数字を入力してください。10兆円以上になる場合は、9,999,999,999と入力してください" sqref="W364:Y365" xr:uid="{94A5F610-8457-4234-B34D-9607EBE914E8}">
      <formula1>-9999999999</formula1>
      <formula2>9999999999</formula2>
    </dataValidation>
    <dataValidation type="list" imeMode="halfAlpha" allowBlank="1" showInputMessage="1" showErrorMessage="1" error="リストから選択してください" sqref="O364" xr:uid="{A2FB6FD5-AE7E-44F6-92A8-07244AF35052}">
      <formula1>"○,　"</formula1>
    </dataValidation>
    <dataValidation type="list" imeMode="halfAlpha" allowBlank="1" showInputMessage="1" showErrorMessage="1" error="リストから選択してください" sqref="O365" xr:uid="{DD27C0AB-6769-42A1-BDE8-75B13BAC889A}">
      <formula1>"○,　"</formula1>
    </dataValidation>
    <dataValidation type="whole" imeMode="halfAlpha" allowBlank="1" showInputMessage="1" showErrorMessage="1" error="有効な数字を入力してください。10兆円以上になる場合は、9,999,999,999と入力してください" sqref="W366:Y368" xr:uid="{BEEB430F-02C9-41F6-BC71-D7E158E582CF}">
      <formula1>-9999999999</formula1>
      <formula2>9999999999</formula2>
    </dataValidation>
    <dataValidation type="list" imeMode="halfAlpha" allowBlank="1" showInputMessage="1" showErrorMessage="1" error="リストから選択してください" sqref="O366" xr:uid="{880568FD-6519-4DCE-895B-79E4281CDA92}">
      <formula1>"○,　"</formula1>
    </dataValidation>
    <dataValidation type="list" imeMode="halfAlpha" allowBlank="1" showInputMessage="1" showErrorMessage="1" error="リストから選択してください" sqref="O367" xr:uid="{35918283-81FF-455A-AA20-FFBC714A942F}">
      <formula1>"○,　"</formula1>
    </dataValidation>
    <dataValidation type="list" imeMode="halfAlpha" allowBlank="1" showInputMessage="1" showErrorMessage="1" error="リストから選択してください" sqref="O368" xr:uid="{765DC7CD-BBC0-4ABC-86DC-498436A2A641}">
      <formula1>"○,　"</formula1>
    </dataValidation>
    <dataValidation type="whole" imeMode="halfAlpha" allowBlank="1" showInputMessage="1" showErrorMessage="1" error="有効な数字を入力してください。10兆円以上になる場合は、9,999,999,999と入力してください" sqref="W369:Y371" xr:uid="{D6F06891-C219-4C93-AAE9-8B6B07073FB2}">
      <formula1>-9999999999</formula1>
      <formula2>9999999999</formula2>
    </dataValidation>
    <dataValidation type="list" imeMode="halfAlpha" allowBlank="1" showInputMessage="1" showErrorMessage="1" error="リストから選択してください" sqref="O369" xr:uid="{A56B3B21-C594-4E0C-B917-392E36156132}">
      <formula1>"○,　"</formula1>
    </dataValidation>
    <dataValidation type="list" imeMode="halfAlpha" allowBlank="1" showInputMessage="1" showErrorMessage="1" error="リストから選択してください" sqref="O370" xr:uid="{3B55483D-191B-4432-91D2-B606C930FBF6}">
      <formula1>"○,　"</formula1>
    </dataValidation>
    <dataValidation type="list" imeMode="halfAlpha" allowBlank="1" showInputMessage="1" showErrorMessage="1" error="リストから選択してください" sqref="O371" xr:uid="{5D951FD6-10D7-42DE-AEE7-251FC84249B9}">
      <formula1>"○,　"</formula1>
    </dataValidation>
    <dataValidation type="whole" imeMode="halfAlpha" allowBlank="1" showInputMessage="1" showErrorMessage="1" error="有効な数字を入力してください。10兆円以上になる場合は、9,999,999,999と入力してください" sqref="W372:Y376" xr:uid="{030EEF37-2115-43A5-8EED-437BC71CE02C}">
      <formula1>-9999999999</formula1>
      <formula2>9999999999</formula2>
    </dataValidation>
    <dataValidation type="list" imeMode="halfAlpha" allowBlank="1" showInputMessage="1" showErrorMessage="1" error="リストから選択してください" sqref="O372" xr:uid="{AFD480D1-0093-4D46-8F3D-8694378B32CA}">
      <formula1>"○,　"</formula1>
    </dataValidation>
    <dataValidation type="list" imeMode="halfAlpha" allowBlank="1" showInputMessage="1" showErrorMessage="1" error="リストから選択してください" sqref="O373" xr:uid="{6CC28AEA-F970-4F04-894B-502A383FBBD2}">
      <formula1>"○,　"</formula1>
    </dataValidation>
    <dataValidation type="list" imeMode="halfAlpha" allowBlank="1" showInputMessage="1" showErrorMessage="1" error="リストから選択してください" sqref="O374" xr:uid="{77113807-754B-4371-8676-0317EA22E303}">
      <formula1>"○,　"</formula1>
    </dataValidation>
    <dataValidation type="list" imeMode="halfAlpha" allowBlank="1" showInputMessage="1" showErrorMessage="1" error="リストから選択してください" sqref="O375" xr:uid="{FB66FC8E-56ED-4618-B5CD-58FFD216AD3C}">
      <formula1>"○,　"</formula1>
    </dataValidation>
    <dataValidation type="list" imeMode="halfAlpha" allowBlank="1" showInputMessage="1" showErrorMessage="1" error="リストから選択してください" sqref="O376" xr:uid="{D863A601-1565-4DCE-99ED-0C26B4C9E4F9}">
      <formula1>"○,　"</formula1>
    </dataValidation>
    <dataValidation type="whole" imeMode="halfAlpha" allowBlank="1" showInputMessage="1" showErrorMessage="1" error="有効な数字を入力してください。10兆円以上になる場合は、9,999,999,999と入力してください" sqref="W377:Y380" xr:uid="{478CA5EC-1F2C-47E2-92A4-DC1904454A5C}">
      <formula1>-9999999999</formula1>
      <formula2>9999999999</formula2>
    </dataValidation>
    <dataValidation type="list" imeMode="halfAlpha" allowBlank="1" showInputMessage="1" showErrorMessage="1" error="リストから選択してください" sqref="O377" xr:uid="{8E2E4C07-EA38-43F1-A1AE-8C65C7FE0F68}">
      <formula1>"○,　"</formula1>
    </dataValidation>
    <dataValidation type="list" imeMode="halfAlpha" allowBlank="1" showInputMessage="1" showErrorMessage="1" error="リストから選択してください" sqref="O378" xr:uid="{471A7830-F1A1-433C-A8C2-0BC081CA5780}">
      <formula1>"○,　"</formula1>
    </dataValidation>
    <dataValidation type="list" imeMode="halfAlpha" allowBlank="1" showInputMessage="1" showErrorMessage="1" error="リストから選択してください" sqref="O379" xr:uid="{258F2AEA-31AD-4220-8DDC-060D719F54CD}">
      <formula1>"○,　"</formula1>
    </dataValidation>
    <dataValidation type="list" imeMode="halfAlpha" allowBlank="1" showInputMessage="1" showErrorMessage="1" error="リストから選択してください" sqref="O380" xr:uid="{855F0C21-CB24-41D7-B7E8-5DE6498723CB}">
      <formula1>"○,　"</formula1>
    </dataValidation>
    <dataValidation type="whole" imeMode="halfAlpha" allowBlank="1" showInputMessage="1" showErrorMessage="1" error="有効な数字を入力してください。10兆円以上になる場合は、9,999,999,999と入力してください" sqref="W381:Y384" xr:uid="{D7A58928-8BFC-4E3A-9FED-C3E2C27D994F}">
      <formula1>-9999999999</formula1>
      <formula2>9999999999</formula2>
    </dataValidation>
    <dataValidation type="list" imeMode="halfAlpha" allowBlank="1" showInputMessage="1" showErrorMessage="1" error="リストから選択してください" sqref="O381" xr:uid="{75B53E51-4653-4438-9114-3B192E5D3A67}">
      <formula1>"○,　"</formula1>
    </dataValidation>
    <dataValidation type="list" imeMode="halfAlpha" allowBlank="1" showInputMessage="1" showErrorMessage="1" error="リストから選択してください" sqref="O382" xr:uid="{55F6E262-690A-4CE1-85BE-25F4B8E5B3E5}">
      <formula1>"○,　"</formula1>
    </dataValidation>
    <dataValidation type="list" imeMode="halfAlpha" allowBlank="1" showInputMessage="1" showErrorMessage="1" error="リストから選択してください" sqref="O383" xr:uid="{C2A8A46F-ED08-4729-BBE9-8C90030857B9}">
      <formula1>"○,　"</formula1>
    </dataValidation>
    <dataValidation type="list" imeMode="halfAlpha" allowBlank="1" showInputMessage="1" showErrorMessage="1" error="リストから選択してください" sqref="O384" xr:uid="{C523A0B5-75BC-485E-B298-BD0638087C59}">
      <formula1>"○,　"</formula1>
    </dataValidation>
    <dataValidation type="whole" imeMode="halfAlpha" allowBlank="1" showInputMessage="1" showErrorMessage="1" error="有効な数字を入力してください。10兆円以上になる場合は、9,999,999,999と入力してください" sqref="W385:Y389" xr:uid="{FBCFFE28-B1D5-4941-B706-740879C58813}">
      <formula1>-9999999999</formula1>
      <formula2>9999999999</formula2>
    </dataValidation>
    <dataValidation type="list" imeMode="halfAlpha" allowBlank="1" showInputMessage="1" showErrorMessage="1" error="リストから選択してください" sqref="O385" xr:uid="{67234716-546D-4842-9F91-4F2B15B42CE0}">
      <formula1>"○,　"</formula1>
    </dataValidation>
    <dataValidation type="list" imeMode="halfAlpha" allowBlank="1" showInputMessage="1" showErrorMessage="1" error="リストから選択してください" sqref="O386" xr:uid="{C61214F8-5FDA-4DC7-9E6E-8DDB39D2AD85}">
      <formula1>"○,　"</formula1>
    </dataValidation>
    <dataValidation type="list" imeMode="halfAlpha" allowBlank="1" showInputMessage="1" showErrorMessage="1" error="リストから選択してください" sqref="O387" xr:uid="{D82DBA5B-2F8B-4273-B6E3-C603937D2BD8}">
      <formula1>"○,　"</formula1>
    </dataValidation>
    <dataValidation type="list" imeMode="halfAlpha" allowBlank="1" showInputMessage="1" showErrorMessage="1" error="リストから選択してください" sqref="O388" xr:uid="{BFD04411-DED5-40CF-9821-7CECA354EB7D}">
      <formula1>"○,　"</formula1>
    </dataValidation>
    <dataValidation type="list" imeMode="halfAlpha" allowBlank="1" showInputMessage="1" showErrorMessage="1" error="リストから選択してください" sqref="O389" xr:uid="{FB26625E-515D-4AE5-946E-86830BCEF92F}">
      <formula1>"○,　"</formula1>
    </dataValidation>
    <dataValidation type="whole" imeMode="halfAlpha" allowBlank="1" showInputMessage="1" showErrorMessage="1" error="有効な数字を入力してください。10兆円以上になる場合は、9,999,999,999と入力してください" sqref="W390:Y395" xr:uid="{113545FF-5FA6-4D22-9D08-FAB4B92F75FF}">
      <formula1>-9999999999</formula1>
      <formula2>9999999999</formula2>
    </dataValidation>
    <dataValidation type="list" imeMode="halfAlpha" allowBlank="1" showInputMessage="1" showErrorMessage="1" error="リストから選択してください" sqref="O390" xr:uid="{658951D1-C636-436E-B320-ED0167F520C1}">
      <formula1>"○,　"</formula1>
    </dataValidation>
    <dataValidation type="list" imeMode="halfAlpha" allowBlank="1" showInputMessage="1" showErrorMessage="1" error="リストから選択してください" sqref="O391" xr:uid="{A892C033-20D0-43F0-B9DD-39025893A529}">
      <formula1>"○,　"</formula1>
    </dataValidation>
    <dataValidation type="list" imeMode="halfAlpha" allowBlank="1" showInputMessage="1" showErrorMessage="1" error="リストから選択してください" sqref="O392" xr:uid="{F8ECB4B7-7F0C-429A-8F2A-E976F4BE918A}">
      <formula1>"○,　"</formula1>
    </dataValidation>
    <dataValidation type="list" imeMode="halfAlpha" allowBlank="1" showInputMessage="1" showErrorMessage="1" error="リストから選択してください" sqref="O393" xr:uid="{9C016480-EC01-467A-A179-5CB24DBFBF6D}">
      <formula1>"○,　"</formula1>
    </dataValidation>
    <dataValidation type="list" imeMode="halfAlpha" allowBlank="1" showInputMessage="1" showErrorMessage="1" error="リストから選択してください" sqref="O394" xr:uid="{6138D522-E7EE-489A-865B-214BC8816984}">
      <formula1>"○,　"</formula1>
    </dataValidation>
    <dataValidation type="list" imeMode="halfAlpha" allowBlank="1" showInputMessage="1" showErrorMessage="1" error="リストから選択してください" sqref="O395" xr:uid="{7200FA8B-192B-4DB4-BD39-BFB59DB6BD20}">
      <formula1>"○,　"</formula1>
    </dataValidation>
    <dataValidation type="whole" imeMode="halfAlpha" allowBlank="1" showInputMessage="1" showErrorMessage="1" error="有効な数字を入力してください。10兆円以上になる場合は、9,999,999,999と入力してください" sqref="W396:Y401" xr:uid="{EADBDF50-16A2-42BE-8D59-0E2DA55B4B60}">
      <formula1>-9999999999</formula1>
      <formula2>9999999999</formula2>
    </dataValidation>
    <dataValidation type="list" imeMode="halfAlpha" allowBlank="1" showInputMessage="1" showErrorMessage="1" error="リストから選択してください" sqref="O396" xr:uid="{8C2DAF47-DDBF-4732-88A9-66BFEB40C072}">
      <formula1>"○,　"</formula1>
    </dataValidation>
    <dataValidation type="list" imeMode="halfAlpha" allowBlank="1" showInputMessage="1" showErrorMessage="1" error="リストから選択してください" sqref="O397" xr:uid="{8E8F52C2-8452-4C17-91C5-6367F3A4F8FF}">
      <formula1>"○,　"</formula1>
    </dataValidation>
    <dataValidation type="list" imeMode="halfAlpha" allowBlank="1" showInputMessage="1" showErrorMessage="1" error="リストから選択してください" sqref="O398" xr:uid="{E7D7752E-C551-41FC-8E80-1FAD33C03436}">
      <formula1>"○,　"</formula1>
    </dataValidation>
    <dataValidation type="list" imeMode="halfAlpha" allowBlank="1" showInputMessage="1" showErrorMessage="1" error="リストから選択してください" sqref="O399" xr:uid="{C303923B-0CBE-4476-9110-265E7144A218}">
      <formula1>"○,　"</formula1>
    </dataValidation>
    <dataValidation type="list" imeMode="halfAlpha" allowBlank="1" showInputMessage="1" showErrorMessage="1" error="リストから選択してください" sqref="O400" xr:uid="{E5C8A0D9-DB4B-4470-830B-E9B5FC51862E}">
      <formula1>"○,　"</formula1>
    </dataValidation>
    <dataValidation type="list" imeMode="halfAlpha" allowBlank="1" showInputMessage="1" showErrorMessage="1" error="リストから選択してください" sqref="O401" xr:uid="{16DAF15C-5F4F-435B-9F4B-67E67DD9FEBB}">
      <formula1>"○,　"</formula1>
    </dataValidation>
    <dataValidation type="whole" imeMode="halfAlpha" allowBlank="1" showInputMessage="1" showErrorMessage="1" error="有効な数字を入力してください。10兆円以上になる場合は、9,999,999,999と入力してください" sqref="W402:Y406" xr:uid="{9BF2FB3E-6822-4128-B7BC-721F55EBDE0C}">
      <formula1>-9999999999</formula1>
      <formula2>9999999999</formula2>
    </dataValidation>
    <dataValidation type="list" imeMode="halfAlpha" allowBlank="1" showInputMessage="1" showErrorMessage="1" error="リストから選択してください" sqref="O402" xr:uid="{C9572A7D-B24E-437F-A994-1A60040EB0B6}">
      <formula1>"○,　"</formula1>
    </dataValidation>
    <dataValidation type="list" imeMode="halfAlpha" allowBlank="1" showInputMessage="1" showErrorMessage="1" error="リストから選択してください" sqref="O403" xr:uid="{F7F2532F-ABDB-4805-8EC1-745201043B14}">
      <formula1>"○,　"</formula1>
    </dataValidation>
    <dataValidation type="list" imeMode="halfAlpha" allowBlank="1" showInputMessage="1" showErrorMessage="1" error="リストから選択してください" sqref="O404" xr:uid="{5540EC27-8480-45BA-8D8A-3E696DEF9B3C}">
      <formula1>"○,　"</formula1>
    </dataValidation>
    <dataValidation type="list" imeMode="halfAlpha" allowBlank="1" showInputMessage="1" showErrorMessage="1" error="リストから選択してください" sqref="O405" xr:uid="{B3DC44A7-08E7-42D3-90DD-3C7873FE313F}">
      <formula1>"○,　"</formula1>
    </dataValidation>
    <dataValidation type="list" imeMode="halfAlpha" allowBlank="1" showInputMessage="1" showErrorMessage="1" error="リストから選択してください" sqref="O406" xr:uid="{471E3D7F-D19C-4A04-99E4-503F07F43BB0}">
      <formula1>"○,　"</formula1>
    </dataValidation>
    <dataValidation type="whole" imeMode="halfAlpha" allowBlank="1" showInputMessage="1" showErrorMessage="1" error="有効な数字を入力してください。10兆円以上になる場合は、9,999,999,999と入力してください" sqref="W407:Y412" xr:uid="{57CB478D-B8FB-4856-B4C6-CE71EE58DF40}">
      <formula1>-9999999999</formula1>
      <formula2>9999999999</formula2>
    </dataValidation>
    <dataValidation type="list" imeMode="halfAlpha" allowBlank="1" showInputMessage="1" showErrorMessage="1" error="リストから選択してください" sqref="O407" xr:uid="{01D0009D-EA1F-4592-A8CD-93C5C9B0C6B7}">
      <formula1>"○,　"</formula1>
    </dataValidation>
    <dataValidation type="list" imeMode="halfAlpha" allowBlank="1" showInputMessage="1" showErrorMessage="1" error="リストから選択してください" sqref="O408" xr:uid="{1E3B9DDF-4909-40E4-A63A-3DA53C42DDC7}">
      <formula1>"○,　"</formula1>
    </dataValidation>
    <dataValidation type="list" imeMode="halfAlpha" allowBlank="1" showInputMessage="1" showErrorMessage="1" error="リストから選択してください" sqref="O409" xr:uid="{9E36BDCA-0CF4-4559-B7E3-063D99107274}">
      <formula1>"○,　"</formula1>
    </dataValidation>
    <dataValidation type="list" imeMode="halfAlpha" allowBlank="1" showInputMessage="1" showErrorMessage="1" error="リストから選択してください" sqref="O410" xr:uid="{66AEA2B9-D1F8-4E4C-A33B-21F6ECB7B4E0}">
      <formula1>"○,　"</formula1>
    </dataValidation>
    <dataValidation type="list" imeMode="halfAlpha" allowBlank="1" showInputMessage="1" showErrorMessage="1" error="リストから選択してください" sqref="O411" xr:uid="{7BDB167B-5585-4AE1-A16F-F7E024DA7428}">
      <formula1>"○,　"</formula1>
    </dataValidation>
    <dataValidation type="list" imeMode="halfAlpha" allowBlank="1" showInputMessage="1" showErrorMessage="1" error="リストから選択してください" sqref="O412" xr:uid="{D56AFF3C-DD41-4DD3-B75A-BAE6A2AF9C7E}">
      <formula1>"○,　"</formula1>
    </dataValidation>
    <dataValidation type="whole" imeMode="halfAlpha" allowBlank="1" showInputMessage="1" showErrorMessage="1" error="有効な数字を入力してください。10兆円以上になる場合は、9,999,999,999と入力してください" sqref="W413:Y417" xr:uid="{127C0449-9EAF-4BE4-A114-705147321367}">
      <formula1>-9999999999</formula1>
      <formula2>9999999999</formula2>
    </dataValidation>
    <dataValidation type="list" imeMode="halfAlpha" allowBlank="1" showInputMessage="1" showErrorMessage="1" error="リストから選択してください" sqref="O413" xr:uid="{8D5A4563-2206-46F3-B67F-3955DEB35CB5}">
      <formula1>"○,　"</formula1>
    </dataValidation>
    <dataValidation type="list" imeMode="halfAlpha" allowBlank="1" showInputMessage="1" showErrorMessage="1" error="リストから選択してください" sqref="O414" xr:uid="{6C667B90-E10E-4137-B16F-7DB705E5EA49}">
      <formula1>"○,　"</formula1>
    </dataValidation>
    <dataValidation type="list" imeMode="halfAlpha" allowBlank="1" showInputMessage="1" showErrorMessage="1" error="リストから選択してください" sqref="O415" xr:uid="{54F289C0-FB53-4610-81DE-E4D8BE37B60D}">
      <formula1>"○,　"</formula1>
    </dataValidation>
    <dataValidation type="list" imeMode="halfAlpha" allowBlank="1" showInputMessage="1" showErrorMessage="1" error="リストから選択してください" sqref="O416" xr:uid="{09683BE3-A753-4F92-A466-EC18A618F227}">
      <formula1>"○,　"</formula1>
    </dataValidation>
    <dataValidation type="list" imeMode="halfAlpha" allowBlank="1" showInputMessage="1" showErrorMessage="1" error="リストから選択してください" sqref="O417" xr:uid="{C372EE2B-F920-49B0-9E0C-575DC025332C}">
      <formula1>"○,　"</formula1>
    </dataValidation>
    <dataValidation type="whole" imeMode="halfAlpha" allowBlank="1" showInputMessage="1" showErrorMessage="1" error="有効な数字を入力してください。10兆円以上になる場合は、9,999,999,999と入力してください" sqref="W418:Y422" xr:uid="{C364810A-299A-41B3-9FE6-05C0E57D2846}">
      <formula1>-9999999999</formula1>
      <formula2>9999999999</formula2>
    </dataValidation>
    <dataValidation type="list" imeMode="halfAlpha" allowBlank="1" showInputMessage="1" showErrorMessage="1" error="リストから選択してください" sqref="O418" xr:uid="{B12CA16E-D1AD-4F65-83E6-4A75C59A66B1}">
      <formula1>"○,　"</formula1>
    </dataValidation>
    <dataValidation type="list" imeMode="halfAlpha" allowBlank="1" showInputMessage="1" showErrorMessage="1" error="リストから選択してください" sqref="O419" xr:uid="{FD2ACE92-F5D3-4074-BA63-1F388D079861}">
      <formula1>"○,　"</formula1>
    </dataValidation>
    <dataValidation type="list" imeMode="halfAlpha" allowBlank="1" showInputMessage="1" showErrorMessage="1" error="リストから選択してください" sqref="O420" xr:uid="{918F2125-976C-49CC-B698-EC65D0691F67}">
      <formula1>"○,　"</formula1>
    </dataValidation>
    <dataValidation type="list" imeMode="halfAlpha" allowBlank="1" showInputMessage="1" showErrorMessage="1" error="リストから選択してください" sqref="O421" xr:uid="{BF1368FB-F9E1-49DE-9645-18054ECAA4A5}">
      <formula1>"○,　"</formula1>
    </dataValidation>
    <dataValidation type="list" imeMode="halfAlpha" allowBlank="1" showInputMessage="1" showErrorMessage="1" error="リストから選択してください" sqref="O422" xr:uid="{1654DF8B-BA66-4577-8EC2-767A27237A0B}">
      <formula1>"○,　"</formula1>
    </dataValidation>
    <dataValidation type="whole" imeMode="halfAlpha" allowBlank="1" showInputMessage="1" showErrorMessage="1" error="有効な数字を入力してください。10兆円以上になる場合は、9,999,999,999と入力してください" sqref="W423:Y424" xr:uid="{89CFAC0C-D0AD-4921-8502-E7D8E790AAA6}">
      <formula1>-9999999999</formula1>
      <formula2>9999999999</formula2>
    </dataValidation>
    <dataValidation type="list" imeMode="halfAlpha" allowBlank="1" showInputMessage="1" showErrorMessage="1" error="リストから選択してください" sqref="O423" xr:uid="{27135079-0152-4D96-AF38-21DB09A5CE01}">
      <formula1>"○,　"</formula1>
    </dataValidation>
    <dataValidation type="list" imeMode="halfAlpha" allowBlank="1" showInputMessage="1" showErrorMessage="1" error="リストから選択してください" sqref="O424" xr:uid="{02737E8C-5F40-4AAB-AED8-78E161EA0CB4}">
      <formula1>"○,　"</formula1>
    </dataValidation>
    <dataValidation type="whole" imeMode="halfAlpha" allowBlank="1" showInputMessage="1" showErrorMessage="1" error="有効な数字を入力してください。10兆円以上になる場合は、9,999,999,999と入力してください" sqref="W425:Y427" xr:uid="{4B556EF5-AA4E-4B37-9F13-1A87C82559AF}">
      <formula1>-9999999999</formula1>
      <formula2>9999999999</formula2>
    </dataValidation>
    <dataValidation type="list" imeMode="halfAlpha" allowBlank="1" showInputMessage="1" showErrorMessage="1" error="リストから選択してください" sqref="O425" xr:uid="{4EFD8A77-0B75-45BE-BABC-A4506527A288}">
      <formula1>"○,　"</formula1>
    </dataValidation>
    <dataValidation type="list" imeMode="halfAlpha" allowBlank="1" showInputMessage="1" showErrorMessage="1" error="リストから選択してください" sqref="O426" xr:uid="{9AFE83D6-7ABA-40AD-BC26-6B4162227296}">
      <formula1>"○,　"</formula1>
    </dataValidation>
    <dataValidation type="list" imeMode="halfAlpha" allowBlank="1" showInputMessage="1" showErrorMessage="1" error="リストから選択してください" sqref="O427" xr:uid="{4C6E197C-15C4-47FC-BED0-C27F4A46519C}">
      <formula1>"○,　"</formula1>
    </dataValidation>
    <dataValidation type="whole" imeMode="halfAlpha" allowBlank="1" showInputMessage="1" showErrorMessage="1" error="有効な数字を入力してください。10兆円以上になる場合は、9,999,999,999と入力してください" sqref="W428:Y434" xr:uid="{4B47F71C-D5D5-4065-9A9D-3480BB64E897}">
      <formula1>-9999999999</formula1>
      <formula2>9999999999</formula2>
    </dataValidation>
    <dataValidation type="list" imeMode="halfAlpha" allowBlank="1" showInputMessage="1" showErrorMessage="1" error="リストから選択してください" sqref="O428" xr:uid="{7DEAAED0-1CE9-43BE-84BA-64F5CD48F311}">
      <formula1>"○,　"</formula1>
    </dataValidation>
    <dataValidation type="list" imeMode="halfAlpha" allowBlank="1" showInputMessage="1" showErrorMessage="1" error="リストから選択してください" sqref="O429" xr:uid="{CE253EB3-011D-4B8B-9AC5-55CCCDD0C114}">
      <formula1>"○,　"</formula1>
    </dataValidation>
    <dataValidation type="list" imeMode="halfAlpha" allowBlank="1" showInputMessage="1" showErrorMessage="1" error="リストから選択してください" sqref="O430" xr:uid="{1CDE3E00-7E8C-4B7A-ACA7-39A37B52DB77}">
      <formula1>"○,　"</formula1>
    </dataValidation>
    <dataValidation type="list" imeMode="halfAlpha" allowBlank="1" showInputMessage="1" showErrorMessage="1" error="リストから選択してください" sqref="O431" xr:uid="{53E9D8B7-CCB2-4A1C-AC24-29569F0D3F50}">
      <formula1>"○,　"</formula1>
    </dataValidation>
    <dataValidation type="list" imeMode="halfAlpha" allowBlank="1" showInputMessage="1" showErrorMessage="1" error="リストから選択してください" sqref="O432" xr:uid="{D18CD792-E0B4-4447-B5D0-AE1EB5D843A1}">
      <formula1>"○,　"</formula1>
    </dataValidation>
    <dataValidation type="list" imeMode="halfAlpha" allowBlank="1" showInputMessage="1" showErrorMessage="1" error="リストから選択してください" sqref="O433" xr:uid="{B4D9E10F-82AC-4775-8A2C-D15F6A5E68DE}">
      <formula1>"○,　"</formula1>
    </dataValidation>
    <dataValidation type="list" imeMode="halfAlpha" allowBlank="1" showInputMessage="1" showErrorMessage="1" error="リストから選択してください" sqref="O434" xr:uid="{6B2BC39B-CD2D-4623-B31F-E1C11FB85104}">
      <formula1>"○,　"</formula1>
    </dataValidation>
    <dataValidation type="whole" imeMode="halfAlpha" allowBlank="1" showInputMessage="1" showErrorMessage="1" error="有効な数字を入力してください。10兆円以上になる場合は、9,999,999,999と入力してください" sqref="W435:Y437" xr:uid="{3A622915-4C88-4601-A37F-58500B0D018E}">
      <formula1>-9999999999</formula1>
      <formula2>9999999999</formula2>
    </dataValidation>
    <dataValidation type="list" imeMode="halfAlpha" allowBlank="1" showInputMessage="1" showErrorMessage="1" error="リストから選択してください" sqref="O435" xr:uid="{29544ECD-8539-484A-B51C-42BEFF08FF42}">
      <formula1>"○,　"</formula1>
    </dataValidation>
    <dataValidation type="list" imeMode="halfAlpha" allowBlank="1" showInputMessage="1" showErrorMessage="1" error="リストから選択してください" sqref="O436" xr:uid="{F575DC5D-C396-4837-8850-63C1AA7CEE37}">
      <formula1>"○,　"</formula1>
    </dataValidation>
    <dataValidation type="list" imeMode="halfAlpha" allowBlank="1" showInputMessage="1" showErrorMessage="1" error="リストから選択してください" sqref="O437" xr:uid="{FD293B2E-F529-400D-8B2E-CA203D2F65F6}">
      <formula1>"○,　"</formula1>
    </dataValidation>
    <dataValidation type="whole" imeMode="halfAlpha" allowBlank="1" showInputMessage="1" showErrorMessage="1" error="有効な数字を入力してください。10兆円以上になる場合は、9,999,999,999と入力してください" sqref="W438:Y441" xr:uid="{C4BB5F62-1004-4CE8-87C5-493C2933C414}">
      <formula1>-9999999999</formula1>
      <formula2>9999999999</formula2>
    </dataValidation>
    <dataValidation type="list" imeMode="halfAlpha" allowBlank="1" showInputMessage="1" showErrorMessage="1" error="リストから選択してください" sqref="O438" xr:uid="{5C1BE17B-AD17-4A6A-874F-CD8296855933}">
      <formula1>"○,　"</formula1>
    </dataValidation>
    <dataValidation type="list" imeMode="halfAlpha" allowBlank="1" showInputMessage="1" showErrorMessage="1" error="リストから選択してください" sqref="O439" xr:uid="{C81EA724-5290-4A31-A6F1-158448FF5CD5}">
      <formula1>"○,　"</formula1>
    </dataValidation>
    <dataValidation type="list" imeMode="halfAlpha" allowBlank="1" showInputMessage="1" showErrorMessage="1" error="リストから選択してください" sqref="O440" xr:uid="{3B9B6471-D578-471D-9A26-FE60A02E855C}">
      <formula1>"○,　"</formula1>
    </dataValidation>
    <dataValidation type="list" imeMode="halfAlpha" allowBlank="1" showInputMessage="1" showErrorMessage="1" error="リストから選択してください" sqref="O441" xr:uid="{9BAFACBC-68E2-41C2-BAD9-2EE3050A691D}">
      <formula1>"○,　"</formula1>
    </dataValidation>
    <dataValidation type="list" imeMode="halfAlpha" allowBlank="1" showInputMessage="1" showErrorMessage="1" error="リストから選択してください" sqref="O442" xr:uid="{76F1CB1E-990C-4F03-ACFF-A96294393A51}">
      <formula1>"○,　"</formula1>
    </dataValidation>
    <dataValidation type="list" imeMode="halfAlpha" allowBlank="1" showInputMessage="1" showErrorMessage="1" error="リストから選択してください" sqref="E464:I464" xr:uid="{529B0E3D-8116-4EFB-9D8F-DDB12F5272C1}">
      <formula1>業種</formula1>
    </dataValidation>
    <dataValidation type="whole" imeMode="halfAlpha" allowBlank="1" showInputMessage="1" showErrorMessage="1" error="有効な数字を入力してください。10兆円以上になる場合は、9,999,999,999と入力してください" sqref="U464:V464" xr:uid="{0756BF8A-C448-4E4C-8FC2-D50A264D301D}">
      <formula1>-9999999999</formula1>
      <formula2>9999999999</formula2>
    </dataValidation>
    <dataValidation type="date" imeMode="halfAlpha" allowBlank="1" showInputMessage="1" showErrorMessage="1" error="有効な日付を入力してください" sqref="W464:Y464" xr:uid="{77784722-92FF-4A94-BB18-6C1493BA7860}">
      <formula1>92</formula1>
      <formula2>73415</formula2>
    </dataValidation>
    <dataValidation type="list" imeMode="halfAlpha" allowBlank="1" showInputMessage="1" showErrorMessage="1" error="リストから選択してください" sqref="E465:I465" xr:uid="{FA73A57F-288D-43C4-B2C5-7BAFC3799399}">
      <formula1>業種</formula1>
    </dataValidation>
    <dataValidation type="whole" imeMode="halfAlpha" allowBlank="1" showInputMessage="1" showErrorMessage="1" error="有効な数字を入力してください。10兆円以上になる場合は、9,999,999,999と入力してください" sqref="U465:V465" xr:uid="{2EEBFDF7-6EAB-4049-BEED-ACAC8F11EB35}">
      <formula1>-9999999999</formula1>
      <formula2>9999999999</formula2>
    </dataValidation>
    <dataValidation type="date" imeMode="halfAlpha" allowBlank="1" showInputMessage="1" showErrorMessage="1" error="有効な日付を入力してください" sqref="W465:Y465" xr:uid="{667B34B2-7326-4513-9FFA-433458AF2538}">
      <formula1>92</formula1>
      <formula2>73415</formula2>
    </dataValidation>
    <dataValidation type="list" imeMode="halfAlpha" allowBlank="1" showInputMessage="1" showErrorMessage="1" error="リストから選択してください" sqref="E466:I466" xr:uid="{965F509F-CB05-469C-930D-D207C5ECF756}">
      <formula1>業種</formula1>
    </dataValidation>
    <dataValidation type="whole" imeMode="halfAlpha" allowBlank="1" showInputMessage="1" showErrorMessage="1" error="有効な数字を入力してください。10兆円以上になる場合は、9,999,999,999と入力してください" sqref="U466:V466" xr:uid="{275CFE91-208B-4B65-8BBA-313BC0798F58}">
      <formula1>-9999999999</formula1>
      <formula2>9999999999</formula2>
    </dataValidation>
    <dataValidation type="date" imeMode="halfAlpha" allowBlank="1" showInputMessage="1" showErrorMessage="1" error="有効な日付を入力してください" sqref="W466:Y466" xr:uid="{DEFA051B-0816-4463-9605-C60A3A081459}">
      <formula1>92</formula1>
      <formula2>73415</formula2>
    </dataValidation>
    <dataValidation type="list" imeMode="halfAlpha" allowBlank="1" showInputMessage="1" showErrorMessage="1" error="リストから選択してください" sqref="E467:I467" xr:uid="{93C7B762-890A-4500-BCD4-A4DA790C3B49}">
      <formula1>業種</formula1>
    </dataValidation>
    <dataValidation type="whole" imeMode="halfAlpha" allowBlank="1" showInputMessage="1" showErrorMessage="1" error="有効な数字を入力してください。10兆円以上になる場合は、9,999,999,999と入力してください" sqref="U467:V467" xr:uid="{0FD5F3DB-1625-43F5-BADA-57427086A3C3}">
      <formula1>-9999999999</formula1>
      <formula2>9999999999</formula2>
    </dataValidation>
    <dataValidation type="date" imeMode="halfAlpha" allowBlank="1" showInputMessage="1" showErrorMessage="1" error="有効な日付を入力してください" sqref="W467:Y467" xr:uid="{A734FFB4-9B15-477E-9792-43392A27E3A4}">
      <formula1>92</formula1>
      <formula2>73415</formula2>
    </dataValidation>
    <dataValidation type="list" imeMode="halfAlpha" allowBlank="1" showInputMessage="1" showErrorMessage="1" error="リストから選択してください" sqref="E468:I468" xr:uid="{8A66DE05-A340-4D62-A347-3F6D2EF98C77}">
      <formula1>業種</formula1>
    </dataValidation>
    <dataValidation type="whole" imeMode="halfAlpha" allowBlank="1" showInputMessage="1" showErrorMessage="1" error="有効な数字を入力してください。10兆円以上になる場合は、9,999,999,999と入力してください" sqref="U468:V468" xr:uid="{F2D4DB0B-6BFD-495F-A4D4-4A0D9E89D72A}">
      <formula1>-9999999999</formula1>
      <formula2>9999999999</formula2>
    </dataValidation>
    <dataValidation type="date" imeMode="halfAlpha" allowBlank="1" showInputMessage="1" showErrorMessage="1" error="有効な日付を入力してください" sqref="W468:Y468" xr:uid="{AC66EA17-2BB4-46A9-9982-2C4844BA1C38}">
      <formula1>92</formula1>
      <formula2>73415</formula2>
    </dataValidation>
    <dataValidation type="list" imeMode="halfAlpha" allowBlank="1" showInputMessage="1" showErrorMessage="1" error="リストから選択してください" sqref="E469:I469" xr:uid="{D038F4CC-DEC6-419F-89D0-54AB6D65D5CC}">
      <formula1>業種</formula1>
    </dataValidation>
    <dataValidation type="whole" imeMode="halfAlpha" allowBlank="1" showInputMessage="1" showErrorMessage="1" error="有効な数字を入力してください。10兆円以上になる場合は、9,999,999,999と入力してください" sqref="U469:V469" xr:uid="{1CD15EC9-AE9D-47B9-8166-AAED7B8BDA59}">
      <formula1>-9999999999</formula1>
      <formula2>9999999999</formula2>
    </dataValidation>
    <dataValidation type="date" imeMode="halfAlpha" allowBlank="1" showInputMessage="1" showErrorMessage="1" error="有効な日付を入力してください" sqref="W469:Y469" xr:uid="{B3F99845-E74C-45C9-896D-89722284EA71}">
      <formula1>92</formula1>
      <formula2>73415</formula2>
    </dataValidation>
    <dataValidation type="list" imeMode="halfAlpha" allowBlank="1" showInputMessage="1" showErrorMessage="1" error="リストから選択してください" sqref="E470:I470" xr:uid="{E05F1620-00B5-4661-9584-0DED66308AF4}">
      <formula1>業種</formula1>
    </dataValidation>
    <dataValidation type="whole" imeMode="halfAlpha" allowBlank="1" showInputMessage="1" showErrorMessage="1" error="有効な数字を入力してください。10兆円以上になる場合は、9,999,999,999と入力してください" sqref="U470:V470" xr:uid="{EEBFB167-2C09-4092-B160-4E6F0E42B7F4}">
      <formula1>-9999999999</formula1>
      <formula2>9999999999</formula2>
    </dataValidation>
    <dataValidation type="date" imeMode="halfAlpha" allowBlank="1" showInputMessage="1" showErrorMessage="1" error="有効な日付を入力してください" sqref="W470:Y470" xr:uid="{DEDDCC82-D49F-479E-881C-C159EF5E652B}">
      <formula1>92</formula1>
      <formula2>73415</formula2>
    </dataValidation>
    <dataValidation type="list" imeMode="halfAlpha" allowBlank="1" showInputMessage="1" showErrorMessage="1" error="リストから選択してください" sqref="E471:I471" xr:uid="{653400B8-7998-41E3-B7A6-F821E18C6633}">
      <formula1>業種</formula1>
    </dataValidation>
    <dataValidation type="whole" imeMode="halfAlpha" allowBlank="1" showInputMessage="1" showErrorMessage="1" error="有効な数字を入力してください。10兆円以上になる場合は、9,999,999,999と入力してください" sqref="U471:V471" xr:uid="{E3431B50-687A-43C4-9BBC-6048B03ACBF7}">
      <formula1>-9999999999</formula1>
      <formula2>9999999999</formula2>
    </dataValidation>
    <dataValidation type="date" imeMode="halfAlpha" allowBlank="1" showInputMessage="1" showErrorMessage="1" error="有効な日付を入力してください" sqref="W471:Y471" xr:uid="{442C9FCF-D2FD-4156-933F-4B3AEDEBAFF5}">
      <formula1>92</formula1>
      <formula2>73415</formula2>
    </dataValidation>
    <dataValidation type="list" imeMode="halfAlpha" allowBlank="1" showInputMessage="1" showErrorMessage="1" error="リストから選択してください" sqref="E472:I472" xr:uid="{B3250AB0-2CD0-46F0-9155-B9718F2C181A}">
      <formula1>業種</formula1>
    </dataValidation>
    <dataValidation type="whole" imeMode="halfAlpha" allowBlank="1" showInputMessage="1" showErrorMessage="1" error="有効な数字を入力してください。10兆円以上になる場合は、9,999,999,999と入力してください" sqref="U472:V472" xr:uid="{7DEC867D-941C-4B53-844C-F7E22A757F3A}">
      <formula1>-9999999999</formula1>
      <formula2>9999999999</formula2>
    </dataValidation>
    <dataValidation type="date" imeMode="halfAlpha" allowBlank="1" showInputMessage="1" showErrorMessage="1" error="有効な日付を入力してください" sqref="W472:Y472" xr:uid="{F906C934-E438-4F37-AED6-332814D49652}">
      <formula1>92</formula1>
      <formula2>73415</formula2>
    </dataValidation>
    <dataValidation type="list" imeMode="halfAlpha" allowBlank="1" showInputMessage="1" showErrorMessage="1" error="リストから選択してください" sqref="E473:I473" xr:uid="{25397511-5544-49C2-9A99-4D519E669F05}">
      <formula1>業種</formula1>
    </dataValidation>
    <dataValidation type="whole" imeMode="halfAlpha" allowBlank="1" showInputMessage="1" showErrorMessage="1" error="有効な数字を入力してください。10兆円以上になる場合は、9,999,999,999と入力してください" sqref="U473:V473" xr:uid="{2F701DA1-3393-4C59-9156-0AD8F9FCFB86}">
      <formula1>-9999999999</formula1>
      <formula2>9999999999</formula2>
    </dataValidation>
    <dataValidation type="date" imeMode="halfAlpha" allowBlank="1" showInputMessage="1" showErrorMessage="1" error="有効な日付を入力してください" sqref="W473:Y473" xr:uid="{1BACE48E-1E72-46E3-8ED3-52BC57DF5E17}">
      <formula1>92</formula1>
      <formula2>73415</formula2>
    </dataValidation>
    <dataValidation type="list" imeMode="halfAlpha" allowBlank="1" showInputMessage="1" showErrorMessage="1" error="リストから選択してください" sqref="E474:I474" xr:uid="{CCD11455-D593-40C9-AF4C-DFE5205CEAA9}">
      <formula1>業種</formula1>
    </dataValidation>
    <dataValidation type="whole" imeMode="halfAlpha" allowBlank="1" showInputMessage="1" showErrorMessage="1" error="有効な数字を入力してください。10兆円以上になる場合は、9,999,999,999と入力してください" sqref="U474:V474" xr:uid="{1B4A3BB8-E2DA-46CA-B24E-3C53F013CAA3}">
      <formula1>-9999999999</formula1>
      <formula2>9999999999</formula2>
    </dataValidation>
    <dataValidation type="date" imeMode="halfAlpha" allowBlank="1" showInputMessage="1" showErrorMessage="1" error="有効な日付を入力してください" sqref="W474:Y474" xr:uid="{B0EC50E7-07FB-4338-B5A1-D4438D998E93}">
      <formula1>92</formula1>
      <formula2>73415</formula2>
    </dataValidation>
    <dataValidation type="list" imeMode="halfAlpha" allowBlank="1" showInputMessage="1" showErrorMessage="1" error="リストから選択してください" sqref="E475:I475" xr:uid="{F9B0498E-A6D7-4906-8768-4D5ED62D9354}">
      <formula1>業種</formula1>
    </dataValidation>
    <dataValidation type="whole" imeMode="halfAlpha" allowBlank="1" showInputMessage="1" showErrorMessage="1" error="有効な数字を入力してください。10兆円以上になる場合は、9,999,999,999と入力してください" sqref="U475:V475" xr:uid="{747D86FE-21AE-4876-A096-6E1DCF58AA7A}">
      <formula1>-9999999999</formula1>
      <formula2>9999999999</formula2>
    </dataValidation>
    <dataValidation type="date" imeMode="halfAlpha" allowBlank="1" showInputMessage="1" showErrorMessage="1" error="有効な日付を入力してください" sqref="W475:Y475" xr:uid="{9AB08812-F619-4C2F-90F5-FD6CDE7F4D0C}">
      <formula1>92</formula1>
      <formula2>73415</formula2>
    </dataValidation>
    <dataValidation type="list" imeMode="halfAlpha" allowBlank="1" showInputMessage="1" showErrorMessage="1" error="リストから選択してください" sqref="E476:I476" xr:uid="{DE0FF845-07A8-409D-8612-CB8163A90F73}">
      <formula1>業種</formula1>
    </dataValidation>
    <dataValidation type="whole" imeMode="halfAlpha" allowBlank="1" showInputMessage="1" showErrorMessage="1" error="有効な数字を入力してください。10兆円以上になる場合は、9,999,999,999と入力してください" sqref="U476:V476" xr:uid="{720C650C-16E5-431B-A5A7-555E22E9FC0A}">
      <formula1>-9999999999</formula1>
      <formula2>9999999999</formula2>
    </dataValidation>
    <dataValidation type="date" imeMode="halfAlpha" allowBlank="1" showInputMessage="1" showErrorMessage="1" error="有効な日付を入力してください" sqref="W476:Y476" xr:uid="{09934D15-2B6C-4420-997A-D82A66940A66}">
      <formula1>92</formula1>
      <formula2>73415</formula2>
    </dataValidation>
    <dataValidation type="list" imeMode="halfAlpha" allowBlank="1" showInputMessage="1" showErrorMessage="1" error="リストから選択してください" sqref="E477:I477" xr:uid="{90832497-B044-4D65-B386-297474A68090}">
      <formula1>業種</formula1>
    </dataValidation>
    <dataValidation type="whole" imeMode="halfAlpha" allowBlank="1" showInputMessage="1" showErrorMessage="1" error="有効な数字を入力してください。10兆円以上になる場合は、9,999,999,999と入力してください" sqref="U477:V477" xr:uid="{CC557DFA-9982-4C16-9A9F-CF2DBA5341D5}">
      <formula1>-9999999999</formula1>
      <formula2>9999999999</formula2>
    </dataValidation>
    <dataValidation type="date" imeMode="halfAlpha" allowBlank="1" showInputMessage="1" showErrorMessage="1" error="有効な日付を入力してください" sqref="W477:Y477" xr:uid="{50F3D9CA-9A27-4166-9F13-6CAD2E683590}">
      <formula1>92</formula1>
      <formula2>73415</formula2>
    </dataValidation>
    <dataValidation type="list" imeMode="halfAlpha" allowBlank="1" showInputMessage="1" showErrorMessage="1" error="リストから選択してください" sqref="E478:I478" xr:uid="{7C0B4BBA-C413-4C15-BBC7-BF37C24AF340}">
      <formula1>業種</formula1>
    </dataValidation>
    <dataValidation type="whole" imeMode="halfAlpha" allowBlank="1" showInputMessage="1" showErrorMessage="1" error="有効な数字を入力してください。10兆円以上になる場合は、9,999,999,999と入力してください" sqref="U478:V478" xr:uid="{33AA5527-5165-44F4-8966-681F9A946669}">
      <formula1>-9999999999</formula1>
      <formula2>9999999999</formula2>
    </dataValidation>
    <dataValidation type="date" imeMode="halfAlpha" allowBlank="1" showInputMessage="1" showErrorMessage="1" error="有効な日付を入力してください" sqref="W478:Y478" xr:uid="{696946B1-7598-489B-B139-7E11BBA6656E}">
      <formula1>92</formula1>
      <formula2>73415</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6384" width="9" style="131"/>
  </cols>
  <sheetData>
    <row r="1" spans="1:1" x14ac:dyDescent="0.15">
      <c r="A1" s="13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31" t="str">
        <f>"@神奈川県@和歌山県@鹿児島県@"</f>
        <v>@神奈川県@和歌山県@鹿児島県@</v>
      </c>
    </row>
    <row r="3" spans="1:1" x14ac:dyDescent="0.15">
      <c r="A3" s="131" t="s">
        <v>83</v>
      </c>
    </row>
    <row r="4" spans="1:1" x14ac:dyDescent="0.15">
      <c r="A4" s="131" t="s">
        <v>84</v>
      </c>
    </row>
    <row r="6" spans="1:1" x14ac:dyDescent="0.15">
      <c r="A6" s="131" t="s">
        <v>380</v>
      </c>
    </row>
    <row r="7" spans="1:1" x14ac:dyDescent="0.15">
      <c r="A7" s="131" t="s">
        <v>381</v>
      </c>
    </row>
    <row r="8" spans="1:1" x14ac:dyDescent="0.15">
      <c r="A8" s="131" t="s">
        <v>382</v>
      </c>
    </row>
    <row r="9" spans="1:1" x14ac:dyDescent="0.15">
      <c r="A9" s="131" t="s">
        <v>383</v>
      </c>
    </row>
    <row r="10" spans="1:1" x14ac:dyDescent="0.15">
      <c r="A10" s="131" t="s">
        <v>384</v>
      </c>
    </row>
    <row r="11" spans="1:1" x14ac:dyDescent="0.15">
      <c r="A11" s="131" t="s">
        <v>385</v>
      </c>
    </row>
    <row r="12" spans="1:1" x14ac:dyDescent="0.15">
      <c r="A12" s="131" t="s">
        <v>386</v>
      </c>
    </row>
    <row r="13" spans="1:1" x14ac:dyDescent="0.15">
      <c r="A13" s="131" t="s">
        <v>387</v>
      </c>
    </row>
    <row r="14" spans="1:1" x14ac:dyDescent="0.15">
      <c r="A14" s="131" t="s">
        <v>388</v>
      </c>
    </row>
    <row r="15" spans="1:1" x14ac:dyDescent="0.15">
      <c r="A15" s="131" t="s">
        <v>389</v>
      </c>
    </row>
    <row r="16" spans="1:1" x14ac:dyDescent="0.15">
      <c r="A16" s="131" t="s">
        <v>390</v>
      </c>
    </row>
    <row r="17" spans="1:1" x14ac:dyDescent="0.15">
      <c r="A17" s="131" t="s">
        <v>391</v>
      </c>
    </row>
    <row r="18" spans="1:1" x14ac:dyDescent="0.15">
      <c r="A18" s="131" t="s">
        <v>392</v>
      </c>
    </row>
    <row r="19" spans="1:1" x14ac:dyDescent="0.15">
      <c r="A19" s="131" t="s">
        <v>393</v>
      </c>
    </row>
    <row r="20" spans="1:1" x14ac:dyDescent="0.15">
      <c r="A20" s="131" t="s">
        <v>394</v>
      </c>
    </row>
    <row r="21" spans="1:1" x14ac:dyDescent="0.15">
      <c r="A21" s="131" t="s">
        <v>395</v>
      </c>
    </row>
    <row r="22" spans="1:1" x14ac:dyDescent="0.15">
      <c r="A22" s="131" t="s">
        <v>396</v>
      </c>
    </row>
    <row r="23" spans="1:1" x14ac:dyDescent="0.15">
      <c r="A23" s="131" t="s">
        <v>397</v>
      </c>
    </row>
    <row r="24" spans="1:1" x14ac:dyDescent="0.15">
      <c r="A24" s="131" t="s">
        <v>398</v>
      </c>
    </row>
    <row r="25" spans="1:1" x14ac:dyDescent="0.15">
      <c r="A25" s="131" t="s">
        <v>399</v>
      </c>
    </row>
    <row r="26" spans="1:1" x14ac:dyDescent="0.15">
      <c r="A26" s="131" t="s">
        <v>400</v>
      </c>
    </row>
    <row r="27" spans="1:1" x14ac:dyDescent="0.15">
      <c r="A27" s="131" t="s">
        <v>401</v>
      </c>
    </row>
    <row r="28" spans="1:1" x14ac:dyDescent="0.15">
      <c r="A28" s="131" t="s">
        <v>402</v>
      </c>
    </row>
    <row r="29" spans="1:1" x14ac:dyDescent="0.15">
      <c r="A29" s="131" t="s">
        <v>403</v>
      </c>
    </row>
    <row r="30" spans="1:1" x14ac:dyDescent="0.15">
      <c r="A30" s="131" t="s">
        <v>404</v>
      </c>
    </row>
    <row r="31" spans="1:1" x14ac:dyDescent="0.15">
      <c r="A31" s="131" t="s">
        <v>405</v>
      </c>
    </row>
    <row r="32" spans="1:1" x14ac:dyDescent="0.15">
      <c r="A32" s="131" t="s">
        <v>406</v>
      </c>
    </row>
    <row r="33" spans="1:1" x14ac:dyDescent="0.15">
      <c r="A33" s="131" t="s">
        <v>407</v>
      </c>
    </row>
    <row r="34" spans="1:1" x14ac:dyDescent="0.15">
      <c r="A34" s="131" t="s">
        <v>408</v>
      </c>
    </row>
    <row r="35" spans="1:1" x14ac:dyDescent="0.15">
      <c r="A35" s="131" t="s">
        <v>409</v>
      </c>
    </row>
    <row r="36" spans="1:1" x14ac:dyDescent="0.15">
      <c r="A36" s="131" t="s">
        <v>410</v>
      </c>
    </row>
    <row r="37" spans="1:1" x14ac:dyDescent="0.15">
      <c r="A37" s="131" t="s">
        <v>411</v>
      </c>
    </row>
    <row r="38" spans="1:1" x14ac:dyDescent="0.15">
      <c r="A38" s="131" t="s">
        <v>412</v>
      </c>
    </row>
    <row r="39" spans="1:1" x14ac:dyDescent="0.15">
      <c r="A39" s="131" t="s">
        <v>413</v>
      </c>
    </row>
    <row r="40" spans="1:1" x14ac:dyDescent="0.15">
      <c r="A40" s="131" t="s">
        <v>414</v>
      </c>
    </row>
    <row r="41" spans="1:1" x14ac:dyDescent="0.15">
      <c r="A41" s="131" t="s">
        <v>415</v>
      </c>
    </row>
    <row r="42" spans="1:1" x14ac:dyDescent="0.15">
      <c r="A42" s="131" t="s">
        <v>416</v>
      </c>
    </row>
    <row r="43" spans="1:1" x14ac:dyDescent="0.15">
      <c r="A43" s="131" t="s">
        <v>417</v>
      </c>
    </row>
    <row r="44" spans="1:1" x14ac:dyDescent="0.15">
      <c r="A44" s="131" t="s">
        <v>418</v>
      </c>
    </row>
    <row r="45" spans="1:1" x14ac:dyDescent="0.15">
      <c r="A45" s="131" t="s">
        <v>419</v>
      </c>
    </row>
    <row r="46" spans="1:1" x14ac:dyDescent="0.15">
      <c r="A46" s="131" t="s">
        <v>420</v>
      </c>
    </row>
    <row r="47" spans="1:1" x14ac:dyDescent="0.15">
      <c r="A47" s="131" t="s">
        <v>421</v>
      </c>
    </row>
    <row r="48" spans="1:1" x14ac:dyDescent="0.15">
      <c r="A48" s="131" t="s">
        <v>422</v>
      </c>
    </row>
    <row r="49" spans="1:1" x14ac:dyDescent="0.15">
      <c r="A49" s="131" t="s">
        <v>423</v>
      </c>
    </row>
    <row r="50" spans="1:1" x14ac:dyDescent="0.15">
      <c r="A50" s="131" t="s">
        <v>424</v>
      </c>
    </row>
    <row r="51" spans="1:1" x14ac:dyDescent="0.15">
      <c r="A51" s="131" t="s">
        <v>425</v>
      </c>
    </row>
    <row r="52" spans="1:1" x14ac:dyDescent="0.15">
      <c r="A52" s="131" t="s">
        <v>426</v>
      </c>
    </row>
    <row r="53" spans="1:1" x14ac:dyDescent="0.15">
      <c r="A53" s="131" t="s">
        <v>427</v>
      </c>
    </row>
    <row r="54" spans="1:1" x14ac:dyDescent="0.15">
      <c r="A54" s="131" t="s">
        <v>428</v>
      </c>
    </row>
    <row r="55" spans="1:1" x14ac:dyDescent="0.15">
      <c r="A55" s="131" t="s">
        <v>429</v>
      </c>
    </row>
    <row r="56" spans="1:1" x14ac:dyDescent="0.15">
      <c r="A56" s="131" t="s">
        <v>430</v>
      </c>
    </row>
    <row r="57" spans="1:1" x14ac:dyDescent="0.15">
      <c r="A57" s="346" t="s">
        <v>435</v>
      </c>
    </row>
  </sheetData>
  <sheetProtection algorithmName="SHA-512" hashValue="mN8PxUaZ6QumJ1VWvIxLuEUcLa3XEAoVboc+w+K1x3IhyIpyYYXzfj8V9pkOOzV9aJyltOP57Yd9xNvvyijyeQ==" saltValue="q5sfa0Dt7pt3GiOIXS0DA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業種</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2024-10-23T02:39:29Z</cp:lastPrinted>
  <dcterms:created xsi:type="dcterms:W3CDTF">2018-07-20T07:50:20Z</dcterms:created>
  <dcterms:modified xsi:type="dcterms:W3CDTF">2024-11-21T07:06:38Z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